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80" windowWidth="14805" windowHeight="8010" firstSheet="1" activeTab="3"/>
  </bookViews>
  <sheets>
    <sheet name="Distribution (2)" sheetId="1" r:id="rId1"/>
    <sheet name="1st page" sheetId="2" r:id="rId2"/>
    <sheet name="index" sheetId="3" r:id="rId3"/>
    <sheet name="abstract" sheetId="4" r:id="rId4"/>
    <sheet name="Rec  (5)" sheetId="5" r:id="rId5"/>
    <sheet name="Exp  final  copy" sheetId="6" r:id="rId6"/>
  </sheets>
  <definedNames>
    <definedName name="_xlnm.Print_Area" localSheetId="3">'abstract'!$A$1:$I$48</definedName>
    <definedName name="_xlnm.Print_Area" localSheetId="0">'Distribution (2)'!$A$1:$K$23</definedName>
    <definedName name="_xlnm.Print_Area" localSheetId="5">'Exp  final  copy'!$A$1:$P$407</definedName>
    <definedName name="_xlnm.Print_Area" localSheetId="4">'Rec  (5)'!$A$1:$N$130</definedName>
    <definedName name="_xlnm.Print_Titles" localSheetId="5">'Exp  final  copy'!$3:$5</definedName>
    <definedName name="_xlnm.Print_Titles" localSheetId="4">'Rec  (5)'!$3:$4</definedName>
  </definedNames>
  <calcPr fullCalcOnLoad="1"/>
</workbook>
</file>

<file path=xl/sharedStrings.xml><?xml version="1.0" encoding="utf-8"?>
<sst xmlns="http://schemas.openxmlformats.org/spreadsheetml/2006/main" count="904" uniqueCount="786">
  <si>
    <t>ºÉÉiÉÉ®úÉ ÊVÉ±½þÉ {ÉÊ®ú¹Énù ºÉÉiÉÉ®úÉ</t>
  </si>
  <si>
    <t>±ÉäJÉÉÊ¶É¹ÉÇEò</t>
  </si>
  <si>
    <t>SÉÉ |ÉiªÉIÉ JÉSÉÇ</t>
  </si>
  <si>
    <t>¨ÉÖ³ý +ÆnùÉVÉ{ÉjÉEò</t>
  </si>
  <si>
    <t>1 - ¨É½þºÉÚ±É</t>
  </si>
  <si>
    <t>1 - ¨ÉÉxÉvÉxÉ (2053-|É¶ÉÉºÉxÉ)</t>
  </si>
  <si>
    <t>2 - ºÉÉ¨ÉÉxªÉ |É¶ÉÉºÉxÉ (2053 - ºÉÉ¨ÉÉxªÉ |É¶ÉÉºÉxÉ)</t>
  </si>
  <si>
    <t>3 - Ê¶ÉIÉhÉ (2202-Ê¶ÉIÉhÉ)</t>
  </si>
  <si>
    <t>4-&lt;¨ÉÉ®úiÉ ´É nù³ýhÉ´É³ýhÉ (2059/3054-¤ÉÉÆvÉEòÉ¨É)</t>
  </si>
  <si>
    <t>5 - ±ÉPÉÖ{ÉÉ]õ¤ÉÆvÉÉ®äú (2702 - {ÉÉ]õ¤ÉÆvÉÉ®äú)</t>
  </si>
  <si>
    <t>7 - +ÉªÉÖ´Éænù (2210 - ´ÉètÊEòªÉ)</t>
  </si>
  <si>
    <t>8 - +É®úÉäMªÉ (2210 - ´ÉètÊEòªÉ)</t>
  </si>
  <si>
    <t>9 - ºÉÉ´ÉÇVÉÊxÉEò +É®úÉäMªÉ +Ê¦ÉªÉÉÆÊjÉEòÒ</t>
  </si>
  <si>
    <t>11 - EÞò¹ÉÒ (2435 - ¶ÉäiÉÒ)</t>
  </si>
  <si>
    <t>12 - {É¶ÉÖºÉÆ´ÉvÉÇxÉ (2403 - {É¶ÉÖºÉÆ´ÉvÉÇxÉ)</t>
  </si>
  <si>
    <t>13 - ´ÉxÉä</t>
  </si>
  <si>
    <t>14-ºÉ¨ÉÉVÉEò±ªÉÉhÉ (2225/2235-ºÉ¨ÉÉVÉEò±ªÉÉhÉ)</t>
  </si>
  <si>
    <t>17 - ºÉÉ¨ÉÖÊ½þEò Ê´ÉEòÉºÉ</t>
  </si>
  <si>
    <t>20 - ºÉÆÊEòhÉÇ (2053/2235/3604)</t>
  </si>
  <si>
    <t>BEòÉÎi¨ÉEò ¤ÉÉ±É Ê´ÉEòÉºÉ ºÉä´ÉÉ ªÉÉäVÉxÉÉ</t>
  </si>
  <si>
    <t>¦ÉÉÆb÷´É±É ¤ÉÉVÉÚ</t>
  </si>
  <si>
    <t>BEÚòhÉ EòVÉæ</t>
  </si>
  <si>
    <t>BEÚòhÉ `äö´ÉÒ</t>
  </si>
  <si>
    <t>BEÚòhÉ iÉºÉ±É¨ÉÉiÉ</t>
  </si>
  <si>
    <t>BEÚòhÉ `äö´ÉÒ ´É iÉºÉ±É¨ÉÉiÉ</t>
  </si>
  <si>
    <t>BEÚòhÉ ¦ÉÉÆb÷´É±ÉÒ JÉSÉÇ</t>
  </si>
  <si>
    <t>¨É½þºÉÚ±É Ê´É¦ÉÉMÉ</t>
  </si>
  <si>
    <t>2. ¨ÉÉ. ºÉ¦ÉÉ{ÉiÉÒ ´É ={ÉºÉ¦ÉÉ{ÉiÉÒ ªÉÉÆSÉä ¨ÉÉxÉvÉxÉ</t>
  </si>
  <si>
    <t>3. ¨ÉÉ. +vªÉIÉ, ={ÉÉvªÉIÉ, ºÉ¦ÉÉ{ÉiÉÒ ´É ={ÉºÉ¦ÉÉ{ÉiÉÒ ªÉÉÆxÉÉ |É´ÉÉºÉ ¦ÉkÉä</t>
  </si>
  <si>
    <t>4. ¨ÉÉ. ºÉ¦ÉÉºÉnù |É´ÉÉºÉ ¦ÉkÉä</t>
  </si>
  <si>
    <t>5. ¨ÉÉ.ÊVÉ.{É.ºÉnùºªÉÉÆxÉÉ nù®ú¨É½þÉ ¯û.3000/-|É¨ÉÉhÉä |É´ÉÉºÉ¦ÉkÉÉ</t>
  </si>
  <si>
    <t>BEÚòhÉ  1 - ¨ÉÉxÉvÉxÉ (2053-|É¶ÉÉºÉxÉ)</t>
  </si>
  <si>
    <t>1. Ê¶ÉIÉhÉ Ê´É¦ÉÉMÉ ´ÉäiÉxÉ ´É ¦ÉkÉä</t>
  </si>
  <si>
    <t>2. ºÉÉ¨ÉÉxªÉ |É¶ÉÉºÉxÉ Ê´É¦ÉÉMÉ ºÉÉÊnù±É</t>
  </si>
  <si>
    <t>BEÚòhÉ 2-ºÉÉ¨ÉÉxªÉ |É¶ÉÉºÉxÉ(2053-ºÉÉ¨ÉÉxªÉ |É¶ÉÉºÉxÉ)</t>
  </si>
  <si>
    <t>3 - Ê¶ÉIÉhÉ (ºÉÉ¨ÉÉxªÉ) (2202-Ê¶ÉIÉhÉ)</t>
  </si>
  <si>
    <t>1. ªÉ¶É´ÉÆiÉ MÉÖ¯ûEÖò±É ªÉÉäVÉxÉÉ</t>
  </si>
  <si>
    <t>2. Ê¶ÉIÉEò ÊnùxÉ (ÊVÉ. {É.)</t>
  </si>
  <si>
    <t>3.  º´É. ªÉ¶É´ÉÆiÉ®úÉ´É SÉ´½þÉhÉ º¨ÉÞiÉÒ ´ªÉÉJªÉÉxÉ¨ÉÉ±ÉÉ</t>
  </si>
  <si>
    <t>5. |ÉÉlÉÊ¨ÉEò ¶ÉÉ³äýiÉ xÉÉ]õ¬ º{ÉvÉÉÇ</t>
  </si>
  <si>
    <t>329a</t>
  </si>
  <si>
    <t>7. |ÉÉlÉ. ¶ÉÉ³äýiÉÒ±É Ê¶ÉIÉEò ´É Ê¶É.Ê´É.+.ªÉÉÆxÉÉ ºEòÉ&gt;ð]õõ                                       MÉÉ&lt;Çb÷SÉä |ÉÊ¶ÉIÉhÉ näùhÉä +ÉÊhÉ ¨Éä³ýÉ´Éä +ÉªÉÉäÊVÉiÉ Eò®úhÉä</t>
  </si>
  <si>
    <t>8. ¶ÉèIÉÊhÉEò MÉÖhÉ´ÉkÉÉ Ê´ÉEòÉºÉ EòÉªÉÇGò¨É</t>
  </si>
  <si>
    <t>337a</t>
  </si>
  <si>
    <t xml:space="preserve">   +. ---**--- ÊVÉ. {É. ºiÉ®ú ºÉÉÊnù±ÉºÉÉ`öÒ</t>
  </si>
  <si>
    <t>316a</t>
  </si>
  <si>
    <t>317a</t>
  </si>
  <si>
    <t>326b</t>
  </si>
  <si>
    <t>326a</t>
  </si>
  <si>
    <t>321a</t>
  </si>
  <si>
    <t>322a</t>
  </si>
  <si>
    <t>19. ÊVÉ. {É. |ÉÉlÉ. ¶ÉÉ³ýÉÆxÉÉ ºÉÆMÉhÉEò {ÉÖ®úÊ´ÉhÉä</t>
  </si>
  <si>
    <t>21.b÷Éì. ¤ÉÉ¤ÉÉºÉÉ½äþ¤É +ÉÆ¤Éäb÷Eò®ú º¨ÉÉ®úEò =¦ÉÉ®úhÉÒ</t>
  </si>
  <si>
    <t>22.ÊVÉ.{É.¨ÉÉ¡ÇòiÉ ®úÉ¤ÉÊ´ÉhªÉÉiÉ ªÉähÉÉ­ªÉÉ ªÉÉäVÉxÉÉÆSÉÉ |ÉSÉÉ®ú ´É |ÉÊºÉvnùÒ Eò®úhÉä</t>
  </si>
  <si>
    <t>23. Ê¶ÉIÉhÉ Ê´É¦ÉÉMÉ |ÉÉlÉ. Eòb÷Ò±É EòÉä]Çõ EäòºÉäºÉ ºÉÆnù¦ÉÉÇiÉÒ±É JÉSÉÉÇºÉÉ`öÒ ºÉÉÊnù±É</t>
  </si>
  <si>
    <t>BEÚòhÉ 3 - Ê¶ÉIÉhÉ (ºÉÉ¨ÉÉxªÉ)</t>
  </si>
  <si>
    <t>ÊVÉ.{É. ´ÉÉføÒ´É ={ÉEò®ÉiÉÒ±É ªÉÉäVÉxÉÉ</t>
  </si>
  <si>
    <t>1. º´É. ªÉ¶É´ÉÆiÉ®úÉ´É SÉ´½þÉhÉ VÉx¨É ¶ÉiÉÉ¤nùÒ ºÉÉä½þ³ýÉ</t>
  </si>
  <si>
    <t>2. Eåòpù¶ÉÉ³ýÉ ´ÉºÉiÉÒMÉÞ½þ iÉ³ýnäù´É</t>
  </si>
  <si>
    <t>3. ±ÉÉäEòxÉäiÉä ¤ÉÉ³ýÉºÉÉ½äþ¤É näùºÉÉ&lt;Ç VÉªÉÆiÉÒ ºÉÉVÉ®úÒ Eò®úhÉä</t>
  </si>
  <si>
    <t>332a</t>
  </si>
  <si>
    <t>4. ½ÖþiÉÉi¨ÉÉ ÊnùxÉ ºÉÉVÉ®úÉ Eò®úhÉä ´ÉbÚ÷VÉ iÉÉ. JÉ]õÉ´É</t>
  </si>
  <si>
    <t>319a</t>
  </si>
  <si>
    <t>5. GòÉÆiÉÒËºÉ½þ xÉÉxÉÉ {ÉÉ]õÒ±É VÉªÉÆiÉÒ ºÉÉVÉ®úÒ Eò®úhÉä</t>
  </si>
  <si>
    <t>322b</t>
  </si>
  <si>
    <t>331a</t>
  </si>
  <si>
    <t>7. OÉÆlÉÉ±ÉªÉ ºÉÖ¯û Eò®úhÉä</t>
  </si>
  <si>
    <t>8. iÉÉ±ÉÖEòÉ/ÊVÉ±½þÉºiÉ®úÉ´É®ú Ê´ÉYÉÉxÉ |Énù¶ÉÇxÉ ¦É®úÊ´ÉhÉä ´É ¶ÉÉ³ýÉÆxÉÉ Ê´ÉYÉÉxÉ ºÉÉÊ½þiªÉ {ÉÖ®úÊ´ÉhÉä</t>
  </si>
  <si>
    <t>11.ÊVÉ±½þÉ {ÉÊ®ú¹Énù |ÉÉlÉÊ¨ÉEò ¶ÉÉ³ýÉÆ¨ÉvÉÒ±É xÉÉnÖù¯ûºiÉ ¶ÉÉ³ýÉÆSÉÒ xÉ´ªÉÉxÉä nÖù¯ûºiÉÒ ´É xÉ´ÉÒxÉ ºÉÆ®úIÉhÉ Ë¦ÉiÉ ¤ÉÉÆvÉhÉä</t>
  </si>
  <si>
    <t>14. ÊVÉ. {É. SÉä |ÉÉlÉ. ¶ÉÉ³ýÉÆxÉÉ ¤ÉºÉEò®ú{É^õªÉÉ/ºÉiÉ®ÆúVÉÒ {ÉÖ®úÊ´ÉhÉä</t>
  </si>
  <si>
    <t>15. º´É. ªÉ¶É´ÉÆiÉ®úÉ´É SÉ´½þÉhÉ GòÒb÷É º{ÉvÉÉÇ ´É Ê¶É¤ÉÒ®äú +ÉªÉÉäÊVÉiÉ Eò®úhÉä</t>
  </si>
  <si>
    <t>BEÚòhÉ 3-Ê¶ÉIÉhÉ ´ÉÉføÒ´É ={ÉEò®</t>
  </si>
  <si>
    <t>BEÚòhÉ BEÆònù®ú 3 - Ê¶ÉIÉhÉ (2202-Ê¶ÉIÉhÉ)</t>
  </si>
  <si>
    <t>4 - &lt;¨ÉÉ®úiÉ ´É nù³ýhÉ´É³ýhÉ (ºÉÉ¨ÉÉxªÉ) (2059/3054 - ¤ÉÉÆvÉEòÉ¨É)</t>
  </si>
  <si>
    <t>1. ÊVÉ.{É. &lt;¨ÉÉ®úiÉ näùJÉ¦ÉÉ±É ´É nÖù¯ûºiÉÒ</t>
  </si>
  <si>
    <t>3. ½þiªÉÉ®äú ´É ºÉÆªÉÆjÉä</t>
  </si>
  <si>
    <t>421a</t>
  </si>
  <si>
    <t>BEÚòhÉ 4-&lt;¨ÉÉ®úiÉ ´É nù³ýhÉ´É³ýhÉ (ºÉÉ¨ÉÉxªÉ)</t>
  </si>
  <si>
    <t>3. ÊVÉ.{É. Ê´ÉºiÉÉÊ®úiÉ &lt;¨ÉÉ®úiÉ näùJÉ¦ÉÉ±É ´É nÖù¯ûºiÉÒ</t>
  </si>
  <si>
    <t>4. OÉÉ.{ÉÆ. xÉÉ xÉÉ´ÉÉ {ÉÖ®úÊ´ÉhÉä</t>
  </si>
  <si>
    <t>424a/b</t>
  </si>
  <si>
    <t>5. ÊVÉ.{É. ºÉä´ÉEòÉÆxÉÉ ºÉä´ÉÉ ÊxÉ´ÉÞkÉÒ ´ÉäiÉxÉ näùhÉä</t>
  </si>
  <si>
    <t>420a</t>
  </si>
  <si>
    <t>6. iÉÉ{ÉÉä³ýÉ ªÉälÉä vÉCEòÉ ´É ±ÉÉÄSÉ ºÉÖÊ´ÉvÉÉ {ÉÖ®úÊ´ÉhÉä</t>
  </si>
  <si>
    <t>424b</t>
  </si>
  <si>
    <t>7. ¤ÉÉÆvÉEòÉ¨É Ê´É¦ÉÉMÉ Êb÷ÊVÉ]õ±É +ì]õÉä Ë|É]õ®ú näùJÉ¦ÉÉ±É nÖù¯ûºiÉÒ</t>
  </si>
  <si>
    <t>10.UôjÉ{ÉiÉÒ Ê¶É´ÉÉVÉÒ ¨É½þÉ®úÉVÉ VÉªÉÆiÉÒ ºÉÉVÉ®úÒ Eò®úhÉä</t>
  </si>
  <si>
    <t>11. +Ê¦ÉªÉÆiÉÉ ÊnùxÉ ºÉÉVÉ®úÉ Eò®úhÉä</t>
  </si>
  <si>
    <t>BEÚòhÉ 4-&lt;¨ÉÉ®úiÉ ´É nù³ýhÉ´É³ýhÉ (´ÉÉføÒ´É ={ÉEò®)</t>
  </si>
  <si>
    <t>1. ±ÉPÉÖ{ÉÉ]õ¤ÉÆvÉÉ®äú näùJÉ¦ÉÉ±É ´É nÖù¯ûºiÉÒ ´É ºjÉÉäjÉ ¤É³ýEò]õÒEò®úhÉ</t>
  </si>
  <si>
    <t>2. EòÉä.{É. ¤ÉÆvÉÉ®äú nù®ú´ÉÉVÉÉºÉÉ`öÒ +xÉÖnùÉxÉ</t>
  </si>
  <si>
    <t>BEÚòhÉ BEÆònù®ú 5-±ÉPÉÖ{ÉÉ]õ¤ÉÆvÉÉ®äú (2702-{ÉÉ]õ¤ÉÆvÉÉ®äú)</t>
  </si>
  <si>
    <t>1. +ÉªÉÖ´Éænù ¡òÉ¨ÉÇºÉÒ</t>
  </si>
  <si>
    <t>BEÚòhÉ 7 - +ÉªÉÖ´Éænù (2210 - ´ÉètÊEòªÉ)</t>
  </si>
  <si>
    <t>8 - +É®úÉäMªÉ (ºÉÉ¨ÉÉxªÉ)(2210 - ´ÉètÊEòªÉ)</t>
  </si>
  <si>
    <t>1. |ÉÉ.+É. EåòpùÉÆxÉÉ +É´É¶ªÉEò +Éè¹ÉvÉ {ÉÖ®ú´É`öÉ</t>
  </si>
  <si>
    <t>827a</t>
  </si>
  <si>
    <t>2. ¤ÉÉ¨ÉhÉÉä±ÉÒ ±ÉÉÄSÉ &lt;ÆvÉxÉ ´É nÖù¯ûºiÉÒ</t>
  </si>
  <si>
    <t>3.|ÉÉ.+É.Eåòpù/={ÉEåòpù &lt;¨ÉÉ®úiÉ nÖù¯ûºiÉÒ ´É ºÉÆ®úIÉEò Ë¦ÉiÉ ¤ÉÉÆvÉhÉä</t>
  </si>
  <si>
    <t>4. |ÉÉ.+É. EåòpùÉÆxÉÉ ºÉÉÊ½þiªÉ {ÉÖ®ú´É`öÉ</t>
  </si>
  <si>
    <t>820a</t>
  </si>
  <si>
    <t>6. |ÉÉ.+É.EåòpùÉÆxÉÉ ¡òÉäxÉ ºÉÖÊ´ÉvÉÉ ºÉÉÊnù±É</t>
  </si>
  <si>
    <t>BEÚòhÉ 8 - +É®úÉäMªÉ ºÉÉ¨ÉÉxªÉ</t>
  </si>
  <si>
    <t>810b</t>
  </si>
  <si>
    <t xml:space="preserve">6. +É{ÉiEòÉ±ÉÒxÉ ={ÉÉªÉªÉÉäVÉxÉäºÉÉ`öÒ +xÉÖnùÉxÉ </t>
  </si>
  <si>
    <t>816a</t>
  </si>
  <si>
    <t>BEÚòhÉ 8 - +É®úÉäMªÉ ´ÉÉføÒ´É ={ÉEò®</t>
  </si>
  <si>
    <t>BEÚòhÉ 8 - +É®úÉäMªÉ (2210 - ´ÉètÊEòªÉ)</t>
  </si>
  <si>
    <t>1. xÉ.{ÉÉ.{ÉÖ.ªÉÉä. näùJÉ¦ÉÉ±É nÖù¯ûºiÉÒ 20 ]õCEäò ÊVÉ.{É. Ê½þººÉÉ</t>
  </si>
  <si>
    <t>BEÚòhÉ BEÆònù®ú 9-ºÉÉ´ÉÇVÉÊxÉEò +É®úÉäMªÉ +Ê¦ÉªÉÉÆÊjÉEòÒ</t>
  </si>
  <si>
    <t>1. EòÉä]Çõ EäòºÉ</t>
  </si>
  <si>
    <t>2. EÞò¹ÉÒÊ´É¹ÉªÉEò +¦ªÉÉºÉ nùÉè®úÉ</t>
  </si>
  <si>
    <t>3.¶ÉäiÉEò-ªÉÉÆxÉÉ Eòb÷¤ÉÉEÖò^õÒªÉÆjÉä ºÉ´É±ÉiÉÒSªÉÉ nù®úÉiÉ {ÉÖ®úÊ´ÉhÉä</t>
  </si>
  <si>
    <t>4.¶ÉäiÉEò-ªÉÉÆxÉÉ iÉÉb÷{ÉjÉÒ ºÉ´É±ÉiÉÒSªÉÉ nù®úÉiÉ {ÉÖ®úÊ´ÉhÉä</t>
  </si>
  <si>
    <t>6. iÉÉ±ÉÖEòÉ MÉÉäb÷É´ÉÚxÉ näùJÉ¦ÉÉ±É ´É nÖù¯ûºiÉÒ</t>
  </si>
  <si>
    <t>7. MÉÉÆbÚ÷³ý Eò±SÉ®ú 50 ]õCEäò +xÉÖnùÉxÉ</t>
  </si>
  <si>
    <t>BEÚòhÉ 11 - EÞò¹ÉÒ ºÉÉ¨ÉÉxªÉ</t>
  </si>
  <si>
    <t>1. EÞòÊ¹É +ÉètÉäÊMÉEò |Énù¶ÉÇxÉ ´É ¶ÉäiÉEò®úÒ ¨Éä³ýÉ´Éä +ÉªÉÉäÊVÉiÉ Eò®úhÉä</t>
  </si>
  <si>
    <t>2. ºÉÖvÉÉÊ®úiÉ ºÉÆEòÊ®úiÉ Ê¤ÉªÉÉhÉä</t>
  </si>
  <si>
    <t>3.¶ÉäiÉEò­ªÉÉÆxÉÉ {ÉÒEò ºÉÆ®úIÉhÉ +ÉèVÉÉ®úÉÆºÉÉ`öÒ 50 ]õCEäò +xÉÖnùÉxÉ +.xÉì{ÉºÉìEò º|Éä{ÉÆ{É ¤É. {ÉÉì´É®ú º|Éä{ÉÆ{É Eò.&lt;Æ]õ®ú¨ÉäEò º|Éä{ÉÆ{É</t>
  </si>
  <si>
    <t>1109a</t>
  </si>
  <si>
    <t>BEÚòhÉ 11 - EÞò¹ÉÒ ´ÉÉføÒ´É ={ÉEò®</t>
  </si>
  <si>
    <t>12 - {É¶ÉÖºÉÆ´ÉvÉÇxÉ ºÉÉ¨ÉÉxªÉ (2403 - {É¶ÉÖºÉÆ´ÉvÉÇxÉ)</t>
  </si>
  <si>
    <t>1. {É. ´Éè. nù´ÉÉJÉÉxÉä ¡òÉäxÉ ºÉÖÊ´ÉvÉÉ</t>
  </si>
  <si>
    <t>1216a</t>
  </si>
  <si>
    <t>2. {É.´Éè. nù´ÉÉJÉÉxªÉÉÆºÉÉ`öÒ EäòºÉ{Éä{É®ú/®úÊVÉº]õ®ú Uô{ÉÉ&lt;Ç</t>
  </si>
  <si>
    <t>BEÚòhÉ 12-{É¶ÉÖºÉÆ´ÉvÉÇxÉ ºÉÉ¨ÉÉxªÉ</t>
  </si>
  <si>
    <t>1. MÉÉ&lt;Ç ´É ´ÉÉºÉ®úÉÆSÉä ¨Éä³ýÉ´Éä/|Énù¶ÉÇxÉ</t>
  </si>
  <si>
    <t>2. {É. ´Éè. nù´ÉÉJÉÉxªÉÉÆºÉÉ`öÒ Ê¶ÉiÉªÉÆjÉä</t>
  </si>
  <si>
    <t>4. {É. ´Éè. nù´ÉÉJÉÉxªÉÉÆºÉÉ`öÒ +Éè¹ÉvÉä {ÉÖ®úÊ´ÉhÉä</t>
  </si>
  <si>
    <t>5. {É. ´Éè. nù´ÉÉJÉÉxªÉÉÆºÉÉ`öÒ ºÉÉvÉxÉ ºÉÉ¨ÉOÉÒ {ÉÖ®úÊ´ÉhÉä</t>
  </si>
  <si>
    <t>7. {É. ´Éè. nù´ÉÉJÉÉxÉä ´É ={ÉEåòpù &lt;¨ÉÉ®úiÉ nÖù¯ûºiÉÒ</t>
  </si>
  <si>
    <t>8. ´Éè®úhÉ Ê´ÉEòÉºÉ Ê¤ÉªÉÉhÉä</t>
  </si>
  <si>
    <t>9. ¶ÉäiÉEò®úÒ |ÉÊ¶ÉIÉhÉ Ê¶ÉÊ¤É®äú</t>
  </si>
  <si>
    <t>10. ºÉ´ÉÇºÉÉvÉÉ®úhÉ ±ÉÉ¦ÉÉlÉÔºÉ ¶Éä³ýÒ MÉ]õ ´ÉÉ]õ{É</t>
  </si>
  <si>
    <t>1233a</t>
  </si>
  <si>
    <t>11. ´ÉÉb÷ªÉÉ ´ÉºiÉÒ´É®ú JÉÉäbä÷ {ÉÖ®úÊ´ÉhÉä</t>
  </si>
  <si>
    <t>12. VÉÆiÉ xÉÉ¶ÉEò +Éè¹ÉvÉ {ÉÖ®ú´É`öÉ</t>
  </si>
  <si>
    <t>1235a</t>
  </si>
  <si>
    <t>13. IÉÉ®ú Ê¨É¸ÉhÉ ´É JÉÊxÉVÉ Ê¨É¸ÉhÉ +Éè¹ÉvÉÒ{ÉÖ®úEò {ÉÉä¹ÉhÉ +É½þÉ®ú Ê¨É¸ÉhÉ</t>
  </si>
  <si>
    <t>14. ºÉÉlÉ®úÉäMÉ ÊxÉªÉÆjÉhÉÉºÉÉ`öÒ ±ÉºÉ {ÉÖ®ú´É`öÉ</t>
  </si>
  <si>
    <t>BEÚòhÉ 12-{É¶ÉÖºÉÆ´ÉvÉÇxÉ ´ÉÉføÒ´É ={ÉEò®</t>
  </si>
  <si>
    <t>13- ´ÉxÉä</t>
  </si>
  <si>
    <t>1.  ´ÉxÉ +xÉÖnùÉxÉÉiÉÒ±É EòÉ¨Éä</t>
  </si>
  <si>
    <t>1. ªÉ¶É´ÉÆiÉ PÉ®úEÖò±É ªÉÉäVÉxÉÉ</t>
  </si>
  <si>
    <t>2. ¨ÉÉMÉÉºÉ´ÉMÉÔªÉ ´ÉºiÉÒiÉ VÉÉäb÷®úºiÉä</t>
  </si>
  <si>
    <t>3. ---**--- ºÉ¨ÉÉVÉ¨ÉÆÊnù®ú ¤ÉÉÆvÉEòÉ¨É ´É nÖù¯ûºiÉÒ</t>
  </si>
  <si>
    <t>4. ¨ÉÉMÉÉºÉ´ÉMÉÔªÉ ¨ÉÊ½þ±ÉÉÆxÉÉ PÉ®úPÉÆ]õÒ {ÉÖ®úÊ´ÉhÉä</t>
  </si>
  <si>
    <t>5. ---**---  Ê{ÉEòÉä¡òÉì±É ¨ÉÊ¶ÉxÉ {ÉÖ®úÊ´ÉhÉä</t>
  </si>
  <si>
    <t>6.¨ÉÉMÉÉºÉ´ÉMÉÔªÉ ´ÉºiÉÒiÉ ºÉÉ¨ÉÖÊ½þEò º´ÉSUôiÉÉMÉÞ½þ ¤ÉÉÆvÉhÉä</t>
  </si>
  <si>
    <t>1422a</t>
  </si>
  <si>
    <t>7. ºÉÉè®ú EÆònùÒ±É {ÉÖ®úÊ´ÉhÉä</t>
  </si>
  <si>
    <t>8. &lt;. 5 ´ÉÒ iÉä 12 ´ÉÒ ¨ÉÖ±ÉÉÆxÉÉ ºÉÉªÉEò±É ´ÉÉ]õ{É</t>
  </si>
  <si>
    <t>9. &lt;. 5 ´ÉÒ iÉä 12 ´ÉÒ ¨ÉÖ±ÉÓxÉÉ ºÉÉªÉEò±É ´ÉÉ]õ{É</t>
  </si>
  <si>
    <t>BEÚòhÉ 14 - ºÉ¨ÉÉVÉ Eò±ªÉÉhÉ 20 ]õCEäò ÊxÉvÉÒ</t>
  </si>
  <si>
    <t>17 - ºÉÉ¨ÉÖÊ½þEò Ê´ÉEòÉºÉ (ºÉÉ¨ÉÉxªÉ)</t>
  </si>
  <si>
    <t>1. OÉÉ¨ÉºÉä´ÉEò ´É ºÉ®ú{ÉÆSÉ ¤ÉÊIÉºÉ ªÉÉäVÉxÉÉ</t>
  </si>
  <si>
    <t xml:space="preserve">2.ÊVÉ.{É.SªÉÉ ªÉÉäVÉxÉÉ |ÉSÉÉ®ú,|ÉÊºÉvnùÒ, ¨ÉÉÊ½þiÉÒ Ê´ÉiÉ®úhÉ </t>
  </si>
  <si>
    <t>BEÚòhÉ 17-ºÉÉ¨ÉÖÊ½þEò Ê´ÉEòÉºÉ ºÉÉ¨ÉÉxªÉ</t>
  </si>
  <si>
    <t>20 - ºÉÆEòÒhÉÇ (ºÉÉ¨ÉÉxªÉ)</t>
  </si>
  <si>
    <t>1. PÉºÉÉ®úÉ ÊxÉvÉÒºÉ +Æ¶ÉnùÉxÉ</t>
  </si>
  <si>
    <t>2.¨ÉÖpùÉÆEò ¶ÉÖ±Eò +xÉÖnùÉxÉ OÉÉ.{ÉÆ. Ê½þººÉÉ (3604)</t>
  </si>
  <si>
    <t>2005a</t>
  </si>
  <si>
    <t>2005b</t>
  </si>
  <si>
    <t>3. ´ªÉ{ÉMÉiÉ `äö´ÉÒ {É®úiÉÉ´ÉÉ</t>
  </si>
  <si>
    <t>4. `äö´É ºÉ±ÉMxÉ Ê´É¨ÉÉ ªÉÉäVÉxÉÉ</t>
  </si>
  <si>
    <t xml:space="preserve"> </t>
  </si>
  <si>
    <t>6. ºlÉÉÊxÉEò ºÉÆºlÉÉÆxÉÉ näùhÉMªÉÉ näùhÉä</t>
  </si>
  <si>
    <t>2010/ 2010a</t>
  </si>
  <si>
    <t>8.ÊVÉ. {É. ºÉnùºªÉ +¦ªÉÉºÉ nùÉè®úÉ</t>
  </si>
  <si>
    <t>BEÚòhÉ 20 - ºÉÆEòÒhÉÇ ºÉÉ¨ÉÉxªÉ</t>
  </si>
  <si>
    <t>¨ÉÊ½þ±ÉÉ ´É ¤ÉÉ±É Eò±ªÉÉhÉ ªÉÉäVÉxÉÉ (ºÉÉ¨ÉÉxªÉ)(2235)</t>
  </si>
  <si>
    <t xml:space="preserve"> MÉ]õ + ªÉÉäVÉxÉÉ</t>
  </si>
  <si>
    <t>1. ¨ÉÊ½þ±ÉÉÆºÉÉ`öÒ ºÉ¨ÉÖ{Énäù¶ÉxÉ Eåòpù</t>
  </si>
  <si>
    <t>2028a</t>
  </si>
  <si>
    <t>2. ºÉÉÊnù±É JÉSÉÉÇºÉÉ`öÒ</t>
  </si>
  <si>
    <t>3.{ÉÆSÉÉªÉiÉ ¨ÉÊ½þ±ÉÉ ¶ÉCiÉÒ +Ê¦ÉªÉÉxÉ +ÆiÉMÉÇiÉ ¨ÉÉMÉÇnù¶ÉÇxÉ</t>
  </si>
  <si>
    <t>2047a</t>
  </si>
  <si>
    <t>BEÚòhÉ ¨É.¤ÉÉ.Eò. ªÉÉäVÉxÉÉ ºÉÉ¨ÉÉxªÉ</t>
  </si>
  <si>
    <t>ÊVÉ.{É. ´ÉÉføÒ´É ={ÉEò®ÉiÉÒ±É ªÉÉäVÉxÉÉ  (MÉ]õ ¤É ªÉÉäVÉxÉÉ)</t>
  </si>
  <si>
    <t>2021b</t>
  </si>
  <si>
    <t>7. +ÆMÉhÉ´ÉÉb÷ªÉÉiÉÒ±É ¨ÉÖ±ÉÉÆxÉÉ Ê´ÉÊ´ÉvÉ ºÉÉÊ½þiªÉ {ÉÖ®úÊ´ÉhÉä (Eò{ÉÉ]äõ, JÉä³ýhÉÒ, b÷Éä¨ÉäÎº]õEò ÊEò], MÉhÉ´Éä¶É, ¤ÉºÉEò®ú{É^õÒ &lt;.)</t>
  </si>
  <si>
    <t>BEÚòhÉ ¨É.¤ÉÉ.Eò. ªÉÉäVÉxÉÉ ´ÉÉføÒ´É ={ÉEò®</t>
  </si>
  <si>
    <t>1.+ÆMÉhÉ´ÉÉb÷ªÉÉÆxÉÉ ¶ÉèIÉÊhÉEò ºÉÉÊ½þiªÉ/ºÉÉ¨ÉOÉÒ, |ÉSÉÉ®ú ´É |ÉÊºÉrùÒ</t>
  </si>
  <si>
    <t>2. IÉäjÉÒªÉ Eò¨ÉÇSÉÉ­ªÉÉÆxÉÉ |ÉÊ¶ÉIÉhÉ näùhÉä</t>
  </si>
  <si>
    <t>BEòÚòhÉ BEòÉÎi¨ÉEò ¤ÉÉ±É Ê´ÉEòÉºÉ ºÉä´ÉÉ ªÉÉäVÉxÉÉ</t>
  </si>
  <si>
    <t>BEÚòhÉ ¨É½þºÉÚ±ÉÒ JÉSÉÇ</t>
  </si>
  <si>
    <t>¦ÉÉÆb÷´É±É ¤ÉÉVÉÚ     ´ªÉÉVÉÒ EòVÉæ</t>
  </si>
  <si>
    <t>1. ÊVÉ.{É. Eò¨ÉÇSÉÉ®úÒ PÉ®ú¤ÉÉÆvÉhÉÒ EòVÉÇ 2101/2101+</t>
  </si>
  <si>
    <t>2101a</t>
  </si>
  <si>
    <t>BEÚòhÉ BEÆònù®ú EòVÉæ</t>
  </si>
  <si>
    <t>`äö´É ´É iÉºÉ±É¨ÉÉiÉ</t>
  </si>
  <si>
    <t>1. ¨ÉCiÉänùÉ®úÉÆSªÉÉ +xÉÉ¨ÉiÉ `äö´ÉÒ</t>
  </si>
  <si>
    <t>2. ºÉÆEòÒhÉÇ `äö´ÉÒ</t>
  </si>
  <si>
    <t>3. ±ÉÉäEò´ÉMÉÇhÉÒ</t>
  </si>
  <si>
    <t>iÉºÉ±É¨ÉÉiÉ</t>
  </si>
  <si>
    <t>1. {ÉMÉÉ®ú iÉºÉ±É¨ÉÉiÉ</t>
  </si>
  <si>
    <t>2. |É´ÉÉºÉ iÉºÉ±É¨ÉÉiÉ</t>
  </si>
  <si>
    <t>3. ¨ÉÉä]É®ú ºÉÉªÉEò±É iÉºÉ±É¨ÉÉiÉ</t>
  </si>
  <si>
    <t>4. JÉÉiÉä iÉºÉ±É¨ÉÉiÉ</t>
  </si>
  <si>
    <t>5. EòÉªÉ¨É iÉºÉ±É¨ÉÉiÉ</t>
  </si>
  <si>
    <t>6. ´ÉètÊEòªÉ iÉºÉ±É¨ÉÉiÉ</t>
  </si>
  <si>
    <t>VÉ¨ÉÉ ¤ÉÉVÉÚ</t>
  </si>
  <si>
    <t>JÉSÉÇ ¤ÉÉVÉÚ</t>
  </si>
  <si>
    <t xml:space="preserve"> +.Gò.</t>
  </si>
  <si>
    <t>iÉ{É¶ÉÒ±É</t>
  </si>
  <si>
    <t>{ÉÞ¹`ö Gò¨ÉÉÆEò</t>
  </si>
  <si>
    <t>JÉSÉÇ ¤ÉÉVÉÚ BEò´É]õ iÉCiÉÉ</t>
  </si>
  <si>
    <t>où¹]õÒIÉä{ÉÉiÉ +ÆnùÉVÉ{ÉjÉEò VÉ¨ÉÉ ¤ÉÉVÉÚ</t>
  </si>
  <si>
    <t>1 - ¨ÉÉxÉvÉxÉ</t>
  </si>
  <si>
    <t>où¹]õÒIÉä{ÉÉiÉ +ÆnùÉVÉ{ÉjÉEò JÉSÉÇ ¤ÉÉVÉÚ</t>
  </si>
  <si>
    <t>2 - ºÉÉ¨ÉÉxªÉ |É¶ÉÉºÉxÉ</t>
  </si>
  <si>
    <t>¨É½þºÉÚ±ÉÒ VÉ¨ÉäSÉÉ BEò´É]õ iÉCiÉÉ</t>
  </si>
  <si>
    <t>3 - Ê¶ÉIÉhÉ</t>
  </si>
  <si>
    <t>¦ÉÉÆb÷´É±ÉÒ VÉ¨ÉäSÉÉ BEò´É]õ iÉCiÉÉ</t>
  </si>
  <si>
    <t>4 - &lt;¨ÉÉ®úiÉ ´É nù³ýhÉ´É³ýhÉ</t>
  </si>
  <si>
    <t>Eò®ú ´É ¡òÒ</t>
  </si>
  <si>
    <t>5 - ±ÉPÉÖ{ÉÉ]õ¤ÉÆvÉÉ®äú</t>
  </si>
  <si>
    <t>ºlÉÉÊxÉEò ={ÉEò®</t>
  </si>
  <si>
    <t>7 - +ÉªÉÖ´Éænù</t>
  </si>
  <si>
    <t>ºlÉÉÊxÉEò Eò®ú ({ÉÉhÉÒ {É^õÒ´É®úÒ±É Eò®ú)</t>
  </si>
  <si>
    <t>8 - +É®úÉäMªÉ</t>
  </si>
  <si>
    <t>4 - +xÉÖnùÉxÉä</t>
  </si>
  <si>
    <t>9 - ºÉÉ´ÉÇ. +É®úÉäMªÉ +Ê¦ÉªÉÉÆÊjÉEòÒ</t>
  </si>
  <si>
    <t>5 - ´ªÉÉVÉ</t>
  </si>
  <si>
    <t>11 - EÞò¹ÉÒ</t>
  </si>
  <si>
    <t>6 - {ÉÉä±ÉÒºÉ</t>
  </si>
  <si>
    <t xml:space="preserve">12 - {É¶ÉÖºÉÆ´ÉvÉÇxÉ </t>
  </si>
  <si>
    <t>7 - Ê¶ÉIÉhÉ</t>
  </si>
  <si>
    <t>8 - ´ÉètÊEòªÉ</t>
  </si>
  <si>
    <t>14 - ºÉ¨ÉÉVÉEò±ªÉÉhÉ</t>
  </si>
  <si>
    <t>9 - +É®úÉäMªÉ</t>
  </si>
  <si>
    <t>10 - EÞò¹ÉÒ</t>
  </si>
  <si>
    <t>20 - ºÉÆEòÒhÉÇ</t>
  </si>
  <si>
    <t>11 - {É¶ÉÖºÉÆ´ÉvÉÇxÉ</t>
  </si>
  <si>
    <t>¨ÉÊ½þ±ÉÉ ´É ¤ÉÉ±É Eò±ªÉÉhÉ</t>
  </si>
  <si>
    <t>13 - ºÉÉ´ÉÇVÉÊxÉEò ¤ÉÉÆvÉEòÉ¨É</t>
  </si>
  <si>
    <t>15 - ºÉÆEòÒhÉÇ</t>
  </si>
  <si>
    <t>¦ÉÉÆb÷´É±ÉÒ JÉSÉÇ</t>
  </si>
  <si>
    <t>¦ÉÉÆb÷´É±ÉÒ VÉ¨ÉÉ</t>
  </si>
  <si>
    <t>näùJÉ¦ÉÉ±É nÖù¯ûºiÉÒ ÊxÉvÉÒ +ÆnùÉVÉ{ÉjÉEò</t>
  </si>
  <si>
    <t>ÊVÉ. {É. ¨ÉÖpùhÉÉªÉ±ÉªÉÉSÉä +ÆnùÉVÉ{ÉjÉEò</t>
  </si>
  <si>
    <t xml:space="preserve"> +. Gò.</t>
  </si>
  <si>
    <t xml:space="preserve"> +É®Æú¦ÉÒSÉÒ Ê¶É±±ÉEò ÊVÉ. {É.</t>
  </si>
  <si>
    <t xml:space="preserve"> + - ÊVÉ±½þÉ {ÉÊ®ú¹Énù ¨É½þºÉÚ±ÉÒ VÉ¨ÉÉ</t>
  </si>
  <si>
    <t xml:space="preserve"> ¤É - ÊVÉ±½þÉ {ÉÊ®ú¹Énù ¦ÉÉÆb÷´É±ÉÒ VÉ¨ÉÉ</t>
  </si>
  <si>
    <t xml:space="preserve"> +É®Æú¦ÉÒSÉÒ Ê¶É±±ÉEò {ÉÆ. ºÉ.</t>
  </si>
  <si>
    <t xml:space="preserve"> +- {ÉÆ. ºÉ. ¨É½þºÉÚ±ÉÒ VÉ¨ÉÉ</t>
  </si>
  <si>
    <t xml:space="preserve"> ¤É - {ÉÆ. ºÉ. ¦ÉÉÆb÷´É±ÉÒ VÉ¨ÉÉ</t>
  </si>
  <si>
    <t>¨ÉÖJªÉ ±ÉäJÉÉ ´É Ê´ÉkÉ +ÊvÉEòÉ®úÒ</t>
  </si>
  <si>
    <t>ÊVÉ±½þÉ {ÉÊ®ú¹É JÉSÉÇ ¤ÉÉVÉÚ</t>
  </si>
  <si>
    <t xml:space="preserve"> + - ÊVÉ±½þÉ {ÉÊ®ú¹Énù ¨É½þºÉÚ±ÉÒ JÉSÉÇ</t>
  </si>
  <si>
    <t xml:space="preserve"> ¤É - ÊVÉ±½þÉ {ÉÊ®ú¹Énù ¦ÉÉÆb÷´É±ÉÒ JÉSÉÇ</t>
  </si>
  <si>
    <t xml:space="preserve"> +JÉä®úSÉÒ Ê¶É±±ÉEò ÊVÉ. {É.</t>
  </si>
  <si>
    <t>{ÉÆSÉÉªÉiÉ ºÉÊ¨ÉiÉÒ JÉSÉÇ ¤ÉÉVÉÚ</t>
  </si>
  <si>
    <t xml:space="preserve"> + - {ÉÆSÉÉªÉiÉ ºÉÊ¨ÉiÉÒ ¨É½þºÉÚ±ÉÒ JÉSÉÇ</t>
  </si>
  <si>
    <t xml:space="preserve"> ¤É -{ÉÆSÉÉªÉiÉ ºÉÊ¨ÉiÉÒù ¦ÉÉÆb÷´É±ÉÒ JÉSÉÇ</t>
  </si>
  <si>
    <t xml:space="preserve"> +JÉä®úSÉÒ Ê¶É±±ÉEò ò {ÉÆ . ºÉ.</t>
  </si>
  <si>
    <t>BEÚòhÉ BEÆònù®ú JÉSÉÇ ¤ÉÉVÉÚ</t>
  </si>
  <si>
    <t>SÉÒ |ÉiªÉIÉ VÉ¨ÉÉ</t>
  </si>
  <si>
    <t>1 - Eò®ú ´É ¡òÒ</t>
  </si>
  <si>
    <t>2 - ºlÉÉÊxÉEò ={ÉEò®</t>
  </si>
  <si>
    <t>3 - ºlÉÉÊxÉEò Eò® {ÉÉhÉÒ{É^õÒ´É®úÒ±É Eò®ú</t>
  </si>
  <si>
    <t>9 - ºÉÉ´ÉÇ. +É®úÉäMªÉ</t>
  </si>
  <si>
    <t>BEÚòhÉ ¨É½þºÉÚ±ÉÒ VÉ¨ÉÉ</t>
  </si>
  <si>
    <t>BEÚòhÉ +xÉÉ¨ÉiÉ</t>
  </si>
  <si>
    <t>BEÚòhÉ +xÉÉ¨ÉiÉ ´É iÉºÉ±É¨ÉÉiÉ</t>
  </si>
  <si>
    <t>BEòÚhÉ ¦ÉÉÆb÷´É±ÉÒ VÉ¨ÉÉ</t>
  </si>
  <si>
    <t>1 - ¨É½þºÉÖ±É</t>
  </si>
  <si>
    <t>´ªÉ´ÉºÉÉªÉ Eò®úÉ{ÉÉä]Ò Ê¨É³ýÉhÉÉ®äú +xÉÖnùÉxÉ</t>
  </si>
  <si>
    <t>R0101</t>
  </si>
  <si>
    <t>BEÚòhÉ Eò®ú ´É ¡òÒ - 1601 - +xÉÖnùÉxÉä</t>
  </si>
  <si>
    <t>1. Eò±É¨É 144 |É¨ÉÉhÉä Ê¨É³ýhÉÉ®úÉ ={ÉEò®</t>
  </si>
  <si>
    <t>R0201</t>
  </si>
  <si>
    <t>2. Eò±É¨É 155(1) xÉÖºÉÉ®ú Ê¨É³ýhÉÉ®úÉ ´ÉÉføÒ´É                                                                                  ={ÉEò® ÊVÉ.{É. Ê½þººÉÉ</t>
  </si>
  <si>
    <t>R0202</t>
  </si>
  <si>
    <t>R0205</t>
  </si>
  <si>
    <t>BEÚòhÉ ºlÉÉÊxÉEò ={ÉEò® - 1601 - +xÉÖnùÉxÉä</t>
  </si>
  <si>
    <t>3 - ºlÉÉÊxÉEò Eò® {ÉÉhÉÒ{É^õÒ´É®úÒ±É Eò®ú 146</t>
  </si>
  <si>
    <t>R0301</t>
  </si>
  <si>
    <t>BEÚòhÉ ºlÉÉÊxÉEò Eò® {ÉÉhÉÒ{É^õÒ´É®úÒ±É Eò®ú</t>
  </si>
  <si>
    <t>4 - +xÉÖnùÉxÉä - 1601 - +xÉÖnùÉxÉä</t>
  </si>
  <si>
    <t>R0406</t>
  </si>
  <si>
    <t>2. ´ÉxÉ +xÉÖnùÉxÉ</t>
  </si>
  <si>
    <t>R0415</t>
  </si>
  <si>
    <t>3. +Ê¦ÉEò®hÉ ¶ÉÖ±Eò</t>
  </si>
  <si>
    <t>R0406a</t>
  </si>
  <si>
    <t>R0417</t>
  </si>
  <si>
    <t>BEÚòhÉ 4-+xÉÖnùÉxÉä</t>
  </si>
  <si>
    <t>5 - ´ªÉÉVÉ - 0049 - ´ªÉÉVÉ</t>
  </si>
  <si>
    <t>1. Eò¨ÉÇSÉÉ-ªÉÉÆxÉÉ Ênù±Éä±ªÉÉ EòVÉÉÇ´É®úÒ±É ´ªÉÉVÉ</t>
  </si>
  <si>
    <t>R0501a</t>
  </si>
  <si>
    <t>2. ¤ÉÄEäòiÉÒ±É Ê¶É±±ÉEäò´É®úÒ±É ´ªÉÉVÉ</t>
  </si>
  <si>
    <t>R0503</t>
  </si>
  <si>
    <t>3. ¨ÉÖnùiÉ`äö´ÉÓ´É®úÒ±É ´ªÉÉVÉ</t>
  </si>
  <si>
    <t>R0505</t>
  </si>
  <si>
    <t>BEÚòhÉ ´ªÉÉVÉ</t>
  </si>
  <si>
    <t>6 - {ÉÉä±ÉÒºÉ - 1601 - +xÉÖnùÉxÉä</t>
  </si>
  <si>
    <t>1. ¨ÉÆÖ¤É&lt;Ç ºÉÉ´ÉÇVÉÊxÉEò ´ÉÉ½xÉä +ÊvÉÊxÉªÉ¨É 1920                                                    xÉÖºÉÉ®ú Ê¨É³ýhÉÉ®äú +xÉÖnùÉxÉ</t>
  </si>
  <si>
    <t>BEÚòhÉ 6-{ÉÉä±ÉÒºÉ</t>
  </si>
  <si>
    <r>
      <t xml:space="preserve">7 - Ê¶ÉIÉhÉ </t>
    </r>
    <r>
      <rPr>
        <sz val="16"/>
        <rFont val="DV-TTSurekh"/>
        <family val="5"/>
      </rPr>
      <t>1. ]åõb÷®ú ¡òÉì¨ÉÇ ¡òÒ</t>
    </r>
  </si>
  <si>
    <t>R0713</t>
  </si>
  <si>
    <t>2. VÉÖxªÉÉ ¦ÉÉÆb÷É®úÉSÉÒ Ê´ÉGòÒ</t>
  </si>
  <si>
    <t>R0705a</t>
  </si>
  <si>
    <t>3. &lt;iÉ®ú VÉ¨ÉÉ</t>
  </si>
  <si>
    <t>R0711</t>
  </si>
  <si>
    <t>BEÚòhÉ 7-Ê¶ÉIÉhÉ - 0202 - Ê¶ÉIÉhÉ</t>
  </si>
  <si>
    <t>8 - ´ÉètÊEòªÉ - 0210 - ´ÉètÊEòªÉ</t>
  </si>
  <si>
    <t>1. ÊVÉ.{É.¡òÉ¨ÉÇºÉÒEòb÷Ò±É VÉ¨ÉÉ</t>
  </si>
  <si>
    <t>R0803</t>
  </si>
  <si>
    <t>2. +ÊiÉÊ®úCiÉ ¤ÉÉ½þªÉ ¯ûMhÉ ¶ÉÖ±Eò</t>
  </si>
  <si>
    <t>R0816</t>
  </si>
  <si>
    <t>R0810</t>
  </si>
  <si>
    <t>4. ·ÉÉxÉ nÆù¶É ±ÉºÉ</t>
  </si>
  <si>
    <t>R0804</t>
  </si>
  <si>
    <t>BEÚòhÉ 8 - ´ÉètÊEòªÉ</t>
  </si>
  <si>
    <t>9 - +É®úÉäMªÉ - 0210 - ºÉÉ´ÉÇ. +É®úÉäMªÉ</t>
  </si>
  <si>
    <t>R0901</t>
  </si>
  <si>
    <t>BEÚòhÉ 9 - +É®úÉäMªÉ</t>
  </si>
  <si>
    <t>10 - EÞò¹ÉÒ - 0435 - ¶ÉäiÉÒ</t>
  </si>
  <si>
    <t>1. |ÉiÉÉ{ÉËºÉ½þ ½þÉªÉºEÖúò±É ¶ÉäiÉÒ ¡òÉ¨ÉÇSÉÒ VÉ¨ÉÉ</t>
  </si>
  <si>
    <t>R1009</t>
  </si>
  <si>
    <t>2. &lt;iÉ®ú VÉ¨ÉÉ</t>
  </si>
  <si>
    <t>R1004</t>
  </si>
  <si>
    <t>3. JÉiÉä, ¤ÉÒ-¤ÉÒªÉÉhÉä ±ÉÉªÉºÉxºÉ ¡òÒ</t>
  </si>
  <si>
    <t>R1008</t>
  </si>
  <si>
    <t>BEÚòhÉ 10 - EÞò¹ÉÒ</t>
  </si>
  <si>
    <t>11 - {É¶ÉÖºÉÆ´ÉvÉÇxÉ - 0403 - {É¶ÉÖºÉÆ´ÉvÉÇxÉ</t>
  </si>
  <si>
    <t>1. nù´ÉÉJÉÉxÉÉ ºÉä´ÉÉ¶ÉÖ±Eò</t>
  </si>
  <si>
    <t>R1101a</t>
  </si>
  <si>
    <t>2. ºÉvÉxÉ EÖòCCÖò]õ Ê´ÉEòÉºÉ EòÉªÉÇGò¨É</t>
  </si>
  <si>
    <t>R1104</t>
  </si>
  <si>
    <t>BEÚòhÉ 11 - {É¶ÉÖºÉÆ´ÉvÉÇxÉ</t>
  </si>
  <si>
    <t>13-ºÉÉ´ÉÇVÉÊxÉEò ¤ÉÉÆvÉEòÉ¨É-0059-¤ÉÉÆvÉEòÉ¨É</t>
  </si>
  <si>
    <t>1. VÉÊ¨ÉxÉÒSÉä ¦ÉÉbä÷</t>
  </si>
  <si>
    <t>R1306</t>
  </si>
  <si>
    <t>2. &lt;¨ÉÉ®úiÉÒSÉä ¦ÉÉbä÷</t>
  </si>
  <si>
    <t>R1300</t>
  </si>
  <si>
    <t>R1301</t>
  </si>
  <si>
    <t>4. ¤ÉÉÆvÉEòÉ¨É ºÉÉÊ½þiªÉ iÉ{ÉÉºÉhÉÒ ¡òÒ</t>
  </si>
  <si>
    <t>R1317</t>
  </si>
  <si>
    <t>5. VÉÖxªÉÉ ¦ÉÉÆb÷É®úÉSÉÒ Ê´ÉGòÒ</t>
  </si>
  <si>
    <t>R1302</t>
  </si>
  <si>
    <t>6. ¡ò³ýZÉÉbä÷ &lt;. Ê´ÉGòÒ</t>
  </si>
  <si>
    <t>R1303</t>
  </si>
  <si>
    <t>7. ±ÉÉÄSÉäºÉSÉä =i{ÉzÉ</t>
  </si>
  <si>
    <t>R1304</t>
  </si>
  <si>
    <t>8. ¤ÉÆMÉ±ÉÉ ¦ÉÉbä÷</t>
  </si>
  <si>
    <t>R1307</t>
  </si>
  <si>
    <t>9. nÆùb÷ÉSÉÒ ´ÉºÉÖ±ÉÒ</t>
  </si>
  <si>
    <t>R1305</t>
  </si>
  <si>
    <t>10. ÊxÉÊ´ÉnùÉ Ê´ÉGòÒSÉÒ ®úCEò¨É</t>
  </si>
  <si>
    <t>R1308</t>
  </si>
  <si>
    <t>11. ÊxÉÊ®úIÉhÉ +ÉEòÉ®ú</t>
  </si>
  <si>
    <t>R1311</t>
  </si>
  <si>
    <t>12. &lt;iÉ®ú VÉ¨ÉÉ</t>
  </si>
  <si>
    <t>13. ºÉÆEòÒhÉÇ ´ÉºÉÚ±ÉÒ/+ÉìÊb÷]õ ´ÉºÉÖ±ÉÒ</t>
  </si>
  <si>
    <t>R1316</t>
  </si>
  <si>
    <t>R1309</t>
  </si>
  <si>
    <t>15. ¨ÉCiÉänùÉ®ú xÉÉånùhÉÒ ¡òÉì¨ÉÇ  ¡òÒ</t>
  </si>
  <si>
    <t>R1318</t>
  </si>
  <si>
    <t>16.  ¨ÉCiÉänùÉ®ú xÉÉånùhÉÒ ¡òÒ</t>
  </si>
  <si>
    <t>R1319</t>
  </si>
  <si>
    <t>BEÚòhÉ 13-ºÉÉ´ÉÇVÉÊxÉEò ¤ÉÉÆvÉEòÉ¨É</t>
  </si>
  <si>
    <t>1. VÉÖxªÉÉ ¦ÉÉÆb÷É®úÉSÉÒ ´É ´ÉºiÉÚÆSÉÒ Ê´ÉGòÒ</t>
  </si>
  <si>
    <t>R1501</t>
  </si>
  <si>
    <t>R1504</t>
  </si>
  <si>
    <t>3. nÆùb÷ÉSÉÒ VÉ¨ÉÉ</t>
  </si>
  <si>
    <t>R1502a</t>
  </si>
  <si>
    <t>4. ´ªÉ{ÉMÉiÉ `äö´ÉÓSÉÒ VÉ¨ÉÉ</t>
  </si>
  <si>
    <t>R1505</t>
  </si>
  <si>
    <t>5. ±ÉäJÉÉ{ÉÊ®úIÉhÉÉiÉÒ±É ´ÉºÉÖ±ÉÒSªÉÉ ®úCEò¨ÉÉ</t>
  </si>
  <si>
    <t>R1515</t>
  </si>
  <si>
    <t>6. +JÉÌSÉiÉ ´É VÉÉnùÉ +ÉnùÉ ®úCEò¨É ´ÉºÉÖ±ÉÒ {É®úiÉÉ´ÉÉ</t>
  </si>
  <si>
    <t>R1507b</t>
  </si>
  <si>
    <t>7. ÊxÉ´ÉÉºÉ ¦ÉÉb÷ä</t>
  </si>
  <si>
    <t>R1503</t>
  </si>
  <si>
    <t>R1519a</t>
  </si>
  <si>
    <t>9. ¶ÉÉºÉxÉÉEòbÚ÷xÉ ºÉ¨ÉÉªÉÉäÊVÉiÉ +xÉÖnùÉxÉÉ{ÉÉä]Ò |ÉÉ{iÉ ®úCEò¨É/MÉÉèhÉ JÉÊxÉVÉÉSÉÒ ®úCEò¨É{É®úiÉÉ´ÉÉ/®úÉVÉÒxÉÉ¨ÉÉ xÉÉä]õÒºÉ BEò ¨ÉÊ½þxªÉÉSÉä ´ÉäiÉxÉ / ÊjÉ¶ÉÆEÚò ¦ÉÉMÉÉSÉä ¨ÉÖpùÉÆEò ¶ÉÖ±Eò +xÉÖnùÉxÉ</t>
  </si>
  <si>
    <t>BEÚòhÉ 15 - ºÉÆEòÒhÉÇ</t>
  </si>
  <si>
    <t>¦ÉÉÆb÷´É±ÉÒ VÉ¨ÉÉ - 4000 - ¦ÉÉÆb÷´É±É</t>
  </si>
  <si>
    <t>1. ÊVÉ.{É. Eò¨ÉÇSÉÉ-ªÉÉÆxÉÉ PÉ®ú¤ÉÉÆvÉhÉÒºÉÉ`öÒ EòVÉæ</t>
  </si>
  <si>
    <t>R1600</t>
  </si>
  <si>
    <t xml:space="preserve"> +xÉÉ¨ÉiÉ ´É iÉºÉ±É¨ÉÉiÉ</t>
  </si>
  <si>
    <t>1. ÊxÉªÉÊ¨ÉiÉ ±ÉÉäEò´ÉMÉÇhÉÒ</t>
  </si>
  <si>
    <t>R1804</t>
  </si>
  <si>
    <t>2. ¨ÉCiÉänùÉ®úÉÆEòb÷Ò±É +xÉÉ¨ÉiÉ ®úCEò¨ÉÉ</t>
  </si>
  <si>
    <t>R1802</t>
  </si>
  <si>
    <t>R1803</t>
  </si>
  <si>
    <t>1. {ÉMÉÉ®ú</t>
  </si>
  <si>
    <t>R1905</t>
  </si>
  <si>
    <t>2.¨ÉÉä]É®úºÉÉªÉEò±É iÉºÉ±É¨ÉÉiÉ</t>
  </si>
  <si>
    <t>R1902</t>
  </si>
  <si>
    <t>3. |É´ÉÉºÉ iÉºÉ±É¨ÉÉiÉ</t>
  </si>
  <si>
    <t>R1907</t>
  </si>
  <si>
    <t>R1912</t>
  </si>
  <si>
    <t>R1961</t>
  </si>
  <si>
    <t>R1910</t>
  </si>
  <si>
    <t>BEÚòhÉ ¦ÉÉÆb÷´É±ÉÒ VÉ¨ÉÉ - 4000 - ¦ÉÉÆb÷´É±É</t>
  </si>
  <si>
    <t>13. lÉÉä®ú ¨É½þÉi¨Éä ´É ºÉ¨ÉÉVÉºÉÖvÉÉ®úEò ªÉÉÆSªÉÉ VÉªÉÆiÉÒ ´É  {ÉÖhªÉÊiÉlÉÒ ºÉÉVÉ®úÒ Eò®úhÉä</t>
  </si>
  <si>
    <t>2029a</t>
  </si>
  <si>
    <t>2017a</t>
  </si>
  <si>
    <t>2036a</t>
  </si>
  <si>
    <t>338 a</t>
  </si>
  <si>
    <t>¨ÉÚ³ý +ÆnùÉVÉ{ÉjÉEò</t>
  </si>
  <si>
    <t>R1107/1112</t>
  </si>
  <si>
    <t>R1315/1315a</t>
  </si>
  <si>
    <t>17.+JÉÌSÉiÉ ´É VÉÉnùÉ +ÉnùÉ ´ÉºÉÚ±ÉÒ</t>
  </si>
  <si>
    <t>R1313</t>
  </si>
  <si>
    <t>1260 a</t>
  </si>
  <si>
    <t>2047c</t>
  </si>
  <si>
    <t>329b</t>
  </si>
  <si>
    <t>331d</t>
  </si>
  <si>
    <t>337d</t>
  </si>
  <si>
    <t>422a</t>
  </si>
  <si>
    <t>427a</t>
  </si>
  <si>
    <t>812c</t>
  </si>
  <si>
    <t xml:space="preserve">5 - ´ªÉÉVÉ </t>
  </si>
  <si>
    <t>2015-16</t>
  </si>
  <si>
    <t>14. ®úºiÉÉ GòÉìËºÉMÉ SÉÒ VÉ¨ÉÉ (¤ÉÉÆvÉEòÉ¨É =.)</t>
  </si>
  <si>
    <t>6. ¨ÉÉ. {ÉÆ.ºÉ.ºÉnùºªÉÉÆxÉÉ nù®ú¨É½þÉ ¯û.1200/- |É¨ÉÉhÉä |É´ÉÉºÉ¦ÉkÉÉ</t>
  </si>
  <si>
    <t>JÉÉiªÉÉSÉä xÉÉ´É</t>
  </si>
  <si>
    <t>JÉSÉÉÇSÉä ¨ÉÖJªÉ ºÉnù®ú</t>
  </si>
  <si>
    <t xml:space="preserve"> ºÉÉ¨ÉÉxªÉ |É¶ÉÉºÉxÉ</t>
  </si>
  <si>
    <t xml:space="preserve"> 1 - ¨ÉÉxÉvÉxÉ</t>
  </si>
  <si>
    <t xml:space="preserve"> 2 - ºÉÉ¨ÉÉxªÉ |É¶ÉÉºÉxÉ ´É Ê¶ÉIÉhÉ ´ÉäiÉxÉ</t>
  </si>
  <si>
    <t>Ê¶ÉIÉhÉ Ê´É¦ÉÉMÉ |ÉÉlÉ.</t>
  </si>
  <si>
    <t xml:space="preserve"> 3 - Ê¶ÉIÉhÉ</t>
  </si>
  <si>
    <t>¤ÉÉÆvÉEòÉ¨É (=kÉ®ú ´É nùÊIÉhÉ)</t>
  </si>
  <si>
    <t xml:space="preserve"> 4 - &lt;¨ÉÉ®úiÉ ´É nù³ýhÉ´É³ýhÉ</t>
  </si>
  <si>
    <t>±ÉPÉÖ{ÉÉ]õ¤ÉÆvÉÉ®äú</t>
  </si>
  <si>
    <t xml:space="preserve"> 5 - ±ÉPÉÖ{ÉÉ]õ¤ÉÆvÉÉ®äú</t>
  </si>
  <si>
    <t xml:space="preserve"> +É®úÉäMªÉ   </t>
  </si>
  <si>
    <t xml:space="preserve"> 7 - +ÉªÉÖ´Éænù</t>
  </si>
  <si>
    <t xml:space="preserve"> 8 - +É®úÉäMªÉ</t>
  </si>
  <si>
    <t>OÉÉÊ¨ÉhÉ {ÉÉhÉÒ {ÉÖ®ú´É`öÉ</t>
  </si>
  <si>
    <t xml:space="preserve"> 9 - ºÉÉ´ÉÇ. +Ê¦ÉªÉÉÆÊjÉEòÒ</t>
  </si>
  <si>
    <t>¶ÉäiÉÒ</t>
  </si>
  <si>
    <t xml:space="preserve"> 11 - ¶ÉäiÉÒ</t>
  </si>
  <si>
    <t>{É¶ÉÖºÉÆ´ÉvÉÇxÉ</t>
  </si>
  <si>
    <t xml:space="preserve"> 12 - {É¶ÉÖºÉÆ´ÉvÉÇxÉ</t>
  </si>
  <si>
    <t>ºÉ¨ÉÉVÉEò±ªÉÉhÉ</t>
  </si>
  <si>
    <t xml:space="preserve"> 14 - ºÉ¨ÉÉVÉ Eò±ªÉÉhÉ</t>
  </si>
  <si>
    <t>OÉÉ¨É{ÉÆSÉÉªÉiÉ</t>
  </si>
  <si>
    <t xml:space="preserve"> 17 - ºÉÉ¨ÉÖÊ½þEò Ê´ÉEòÉºÉ</t>
  </si>
  <si>
    <t xml:space="preserve"> 20 - ºÉÆEòÒhÉÇ</t>
  </si>
  <si>
    <t xml:space="preserve"> 20 - ºÉÆEòÒhÉÇ    ¨É.¤ÉÉ.Eò.</t>
  </si>
  <si>
    <t>BEòÉÎi¨ÉEò ¤ÉÉ±É Ê´ÉEòÉºÉ ªÉÉäVÉxÉÉ</t>
  </si>
  <si>
    <t xml:space="preserve"> 20 - ºÉÆEòÒhÉÇ B.¤ÉÉ.Ê´É.ªÉÉä.</t>
  </si>
  <si>
    <t xml:space="preserve"> +{ÉÆMÉ Eò±ªÉÉhÉ EòÉªÉÇGò¨É</t>
  </si>
  <si>
    <t>6. ÊVÉ.{É. ´É {ÉÆ.ºÉ. ºÉnùºªÉ/Eò¨ÉÇSÉÉ®úÒ |ÉÊ¶ÉIÉhÉ</t>
  </si>
  <si>
    <t>8. ªÉ¶ÉnùÉ ªÉälÉÒ±É +ÊvÉEòÉ®úÒ |ÉÊ¶ÉIÉhÉ</t>
  </si>
  <si>
    <t>10. ´ÉMÉÇ -4 Eò¨ÉÇSÉÉ®úÒ MÉhÉ´Éä¶É EòÉ{Éb÷ JÉ®äúnùÒ ´É Ê¶É±ÉÉ&lt;Ç</t>
  </si>
  <si>
    <t xml:space="preserve">10.¶ÉÉºÉEòÒªÉ ÊxÉvÉÒiÉÚxÉ ÊVÉ.{É.xÉä Eäò±Éä±ªÉÉ JÉSÉÉÇSÉÒ |ÉÊiÉ{ÉÚiÉÔ </t>
  </si>
  <si>
    <t>11. OÉÉ¨ÉºÉä´ÉEò |ÉÊ¶ÉIÉhÉ Eåòpù EòÉä±½þÉ{ÉÚ®úºÉÉ`öÒ näùhÉMÉÒ</t>
  </si>
  <si>
    <t>12. +{ÉÉ®Æú{ÉÉÊ®úEò =VÉÉÇ Ê´ÉEòÉºÉ EòÉªÉÇGò¨É (ºÉÉè® =VÉÉÇ)</t>
  </si>
  <si>
    <t>2016-17</t>
  </si>
  <si>
    <t>BEÖòhÉ</t>
  </si>
  <si>
    <t>BEòÚhÉ ¨É½þºÉÚ±ÉÒ JÉSÉÇ</t>
  </si>
  <si>
    <t>9. Ê´ÉtÉlÉÔ ´ªÉÎCiÉ¨Éi´É Ê´ÉEòÉºÉ º{ÉvÉÉÇ</t>
  </si>
  <si>
    <t>10.ºÉÉÊ´ÉjÉÒ¤ÉÉ&lt;Ç ¡Öò±Éä VÉªÉÆiÉÒ xÉÉªÉMÉÉ´É iÉÉ. JÉÆb÷É³ýÉ</t>
  </si>
  <si>
    <t>11. ¨É. VªÉÉäÊiÉ¤ÉÉ ¡Öò±Éä VÉªÉÆiÉÒ Eò]õMÉÖhÉ iÉÉ. JÉ]õÉ´É</t>
  </si>
  <si>
    <t>12. MÉÒiÉ¨ÉÆSÉ º{ÉvÉÉÇ</t>
  </si>
  <si>
    <t>13. |É¶xÉ ¨ÉÆVÉÖ¹ÉÉ (Ê´ÉtÉlÉÔ)</t>
  </si>
  <si>
    <t>14. ½þºiÉÉIÉ®ú º{ÉvÉÉÇ</t>
  </si>
  <si>
    <t>15. ½þºiÉÊ±ÉÊJÉiÉ º{ÉvÉÉÇ</t>
  </si>
  <si>
    <t>17. Eèò. +É¤ÉÉºÉÉ½äþ¤É ´ÉÒ®ú VÉªÉÆiÉÒ</t>
  </si>
  <si>
    <t>18. º´É.¨ÉÉ. +¦ÉªÉËºÉ½þ ®úÉVÉä¦ÉÉäºÉ±Éä VÉªÉÆiÉÒ ºÉÉVÉ®úÒ Eò®úhÉä</t>
  </si>
  <si>
    <t>16. ÊVÉ.{É. ¶ÉÉ³ýÉÆSÉä ÊGòb÷ÉÆMÉhÉ Ê´ÉEòÉºÉ ´É ÊVÉ.{É. ¶ÉÉ³ýÉÆxÉÉ ÊGòb÷É ºÉÉÊ½þiªÉ {ÉÖ®úÊ´ÉhÉä</t>
  </si>
  <si>
    <t>17. ÊVÉ.{É. ¶ÉÉ³ýÉÆxÉÉ ¶ÉÉ±ÉäªÉ ={ÉªÉÉäMÉÒ iÉºÉäSÉ +vªÉÉ{ÉxÉ ={ÉªÉÖCiÉ ºÉÉÊ½þiªÉ {ÉÖ®ú´É`öÉ Eò®úhÉä</t>
  </si>
  <si>
    <t>18. +Énù¶ÉÇ ÊxÉ´ÉÉºÉÒ ¶ÉÉ³ýÉ ºlÉÉ{ÉxÉ Eò®úhÉä (ºÉÆEò±{É ¶ÉÉ³ýÉ)</t>
  </si>
  <si>
    <t>12. +Éì&lt;Ç±É &lt;ÆÊVÉxÉ JÉ®äúnùÒ</t>
  </si>
  <si>
    <t>13. ¨ÉÊ½þ±ÉÉÆxÉÉ bÆ÷Eò {ÉÖ®úÊ´ÉhÉä</t>
  </si>
  <si>
    <t>15. ¨ÉÉMÉÉºÉ´ÉMÉÔªÉ ºÉ¨ÉÉVÉ¨ÉÆnùÒ®úÉiÉ OÉÆlÉÉ±ÉªÉ ºÉÖ¯û Eò®úhÉä</t>
  </si>
  <si>
    <t>16. ¨ÉÉMÉÉºÉ´ÉMÉÔªÉÉÆxÉÉ ¶ÉäiÉÒºÉÉ`öÒ Ê´ÉtÖiÉ {ÉÆ{É {ÉÖ®úÊ´ÉhÉä</t>
  </si>
  <si>
    <t>2032a</t>
  </si>
  <si>
    <t>1214a</t>
  </si>
  <si>
    <t>1235c</t>
  </si>
  <si>
    <t>1227a</t>
  </si>
  <si>
    <t>1. ÊVÉ.{É.®úºiªÉÉÆSÉÒ ¨ÉÚ³ý ´É +{ÉÖhÉÇ EòÉ¨Éä</t>
  </si>
  <si>
    <t>2. ÊVÉ.{É. &lt;¨ÉÉ®úiÉÓSÉÒ ¨ÉÚ³ý ´É +{ÉÖhÉÇ EòÉ¨Éä</t>
  </si>
  <si>
    <t>12. |ÉiÉÉ{ÉMÉb÷ÉEòb÷ä VÉÉhÉÉ­ªÉÉ ®úºiªÉÉ´É®ú º´ÉÉMÉiÉ Eò¨ÉÉxÉ ¤ÉÉÆvÉhÉä</t>
  </si>
  <si>
    <t>11.MÉVÉÒ xÉÞiªÉÉºÉÉ`öÒ ºÉÉÊ½þiªÉ {ÉÖ®úÊ´ÉhÉä/xÉÞiªÉ ºÉÆ¨Éä±ÉxÉ +ÉªÉÉäVÉÒiÉ Eò®úhÉä</t>
  </si>
  <si>
    <t>17. ¨ÉÉMÉÉºÉ´ÉMÉÔªÉ ´ÉºiÉÒiÉÒ±É ºÉ¨ÉÉVÉ ¨ÉÆÊnù®úÉÆxÉÉ ºÉiÉ®ÆúVÉÒ (nù®úÒ{ÉÆVÉÉ) {ÉÖ®úÊ´ÉhÉä</t>
  </si>
  <si>
    <t>18. ¨ÉÉMÉÉºÉ´ÉMÉÔªÉÉÆxÉÉ Eòb÷¤ÉÒEÖò^õÒ ¨É¶ÉÒxÉ {ÉÖ®úÊ´ÉhÉä</t>
  </si>
  <si>
    <t>19. ¨ÉÉMÉÉºÉ´ÉMÉÔªÉ +xÉÖnùÉÊxÉiÉ ´ÉºiÉÒMÉÞ½þÉÆxÉÉ ºÉÉäªÉÒºÉÖÊ´ÉvÉÉ {ÉÖ®úÊ´ÉhÉä</t>
  </si>
  <si>
    <t>9.nÖùvÉÇ®ú +ÉVÉÉ®úÒ ¨ÉÖ±ÉÉÆSÉä ¶ÉºjÉÊEòªÉäºÉÉ`öÒ +lÉÇºÉ½þÉªªÉ</t>
  </si>
  <si>
    <t>9. ÊVÉ.{É. {ÉÆ.ºÉ. OÉÉ¨É{ÉÆSÉÉªÉiÉÒSÉä +ÉÌlÉEò ´É |É¶ÉÉºÉEòÒªÉ ÊxÉªÉÉäVÉxÉÉi¨ÉEò +¦ªÉÉºÉ ºÉÊ¨ÉiÉÒ</t>
  </si>
  <si>
    <t>14. JÉÉ®úPÉ®ú ªÉälÉÒ±É OÉÉ¨ÉÊ´ÉEòÉºÉ ¦É´ÉxÉ ¤ÉÉÆvÉEòÉ¨É ÊVÉ.{É.Ê½þººÉÉ</t>
  </si>
  <si>
    <t>2.+.¨ÉÖpùÉÆEò ¶ÉÖ±Eò +xÉÖnùÉxÉ (ÊjÉ¶ÉÆEÚò ¦ÉÉMÉÉiÉÒ±É +xÉÖnùÉxÉ Ê½þººÉÉ) Ê´ÉEòÉºÉ EòÉ¨Éä</t>
  </si>
  <si>
    <t>3. Ê¶É´É|ÉiÉÉ{É ÊnùxÉ ºÉÉVÉ®úÉ Eò®úhÉä</t>
  </si>
  <si>
    <t>4. ÊVÉ. {É. Eò¨ÉÇSÉÉ®úÒ ÊGòb÷É º{ÉvÉÉÇ ´É ºÉÉÆºEÞòiÉÒEò EòÉªÉÇGò¨É ºÉÉVÉ®úÉ Eò®úhÉä</t>
  </si>
  <si>
    <t>5. ÊVÉ±½þÉ {ÉÊ®ú¹Énù Eò¨ÉÇSÉÉ®úÒ |ÉÊ¶ÉIÉhÉ</t>
  </si>
  <si>
    <t>12. Eåòpù¶ÉÉ³ýÉºiÉ®úÉ´É®ú GòÒb÷Éº{ÉvÉÉÇ ´É ¤ÉÉ±É+ÉxÉÆnù¨Éä³ýÉ´Éä +ÉªÉÉäÊVÉiÉ Eò®úhÉä ´É Ê¶ÉIÉhÉ ¨É½þÉäiºÉ´É ºÉÉVÉ®úÉ Eò®úhÉä</t>
  </si>
  <si>
    <t>8. IÉäjÉÒªÉ Eò¨ÉÇSÉÉ®úÒ/+ÊvÉEòÉ®úÒ ªÉÉÆxÉÉ |ÉÊ¶ÉIÉhÉ näùhÉä</t>
  </si>
  <si>
    <t>9. ºÉåpùÒªÉ ¶ÉäiÉÒºÉ |ÉÉäiºÉÉ½þxÉ näùhÉä</t>
  </si>
  <si>
    <t xml:space="preserve">15. +ÉÊJÉ±É ¦ÉÉ®úiÉÒªÉ ªÉ¶É´ÉÆiÉ®úÉ´É SÉ´½þÉhÉ EÞò¹ÉÒ+ÉètÉäÊMÉEò {É¶ÉÖ {ÉIÉÒ |Énù¶ÉÇxÉ </t>
  </si>
  <si>
    <t>16. {É¶ÉÖÊSÉÊEòiºÉäºÉÉ`öÒ ºÉÉäxÉÉäOÉÉ¡òÒ ¨ÉÊ¶ÉxÉ BCºÉ®äú ¨ÉÊ¶ÉxÉ ´É +xÉÖ¹ÉÆMÉÒEò +ÉvÉÉ®úÒiÉ ªÉÆjÉºÉÉ¨ÉOÉÒ JÉ®äúnùÒ Eò®úhÉä</t>
  </si>
  <si>
    <t>17. ´ªÉÆvÉi´É ÊxÉ´ÉÉ®úhÉ Ê¶É¤ÉÒ®äú</t>
  </si>
  <si>
    <t>19.{É¶ÉÖ´ÉètÊEòªÉ nù´ÉÉJÉÉxÉÉ ¤É³ýEò]õÒEò®úhÉ</t>
  </si>
  <si>
    <t>18.Eòb÷¤ÉÉ EÖúö^õÒ ºÉªÉÆjÉ ´ÉÉ]õ{É</t>
  </si>
  <si>
    <t>7.ºÉÉiÉ´ÉÒ iÉä ¤ÉÉ®úÉ´ÉÒ ¨ÉvÉÒ±É¨ÉÖ±ÉÓxÉÉ ºÉÆMÉhÉEò |ÉÊ¶ÉIÉhÉÉºÉÉ`öÒ ¨ÉnùiÉ näùhÉä/12´ÉÒ {ÉÉºÉ ¨ÉÖ±ÉÓxÉÉ B¨É.BºÉ.ºÉÒ.+ÉªÉ.]õÒ. |ÉÊ¶ÉIÉhÉ</t>
  </si>
  <si>
    <t xml:space="preserve">8.¨ÉÖ±ÉÓxÉÉ ´É ¨ÉÊ½þ±ÉÉÆxÉÉ ´ªÉ´ÉºÉÉÊªÉEò ´É iÉÉÆÊjÉEò |ÉÊ¶ÉIÉhÉ </t>
  </si>
  <si>
    <t>10.OÉÉÊ¨ÉhÉ ¦ÉÉMÉÉiÉÒ±É (ÊVÉ.{É./¨ÉÉvªÉÊ¨ÉEò) &lt;. 4 lÉÒ iÉä 10 ´ÉÒ ´É ¨É½þÉÊ´ÉtÉ±ÉªÉÒxÉ ¨ÉÖ±ÉÓxÉÉ VªÉÖnùÉä Eò®úÉ]äõ ´É ªÉÉäMÉ |ÉÊ¶ÉIÉhÉ näùhÉä</t>
  </si>
  <si>
    <t>8.OÉÉ¨ÉÒhÉ ¦ÉÉMÉÉiÉÒ±É ¨ÉÊ½þ±ÉÉÆxÉÉ Ê{É`öÉSÉÒ ÊMÉ®úhÉÒ</t>
  </si>
  <si>
    <t>BEÚòhÉ BEÆònù®ú ¨ÉÊ½þ±ÉÉ ´É ¤ÉÉ±É Eò±ªÉÉhÉ Ê´É¦ÉÉMÉ (2235)</t>
  </si>
  <si>
    <t>{ÉÖ®ú´ÉhÉÒ +ÆnùÉVÉ{ÉjÉEò</t>
  </si>
  <si>
    <t xml:space="preserve"> {ÉÖ®ú´ÉhÉÒ +ÆnùÉVÉ{ÉjÉEò</t>
  </si>
  <si>
    <r>
      <t xml:space="preserve">BEÚòhÉ BEÆònù®ú ÊVÉ. {É. Ê½þººÉÉ (1 </t>
    </r>
    <r>
      <rPr>
        <b/>
        <sz val="14"/>
        <rFont val="Arial"/>
        <family val="2"/>
      </rPr>
      <t xml:space="preserve"> + </t>
    </r>
    <r>
      <rPr>
        <b/>
        <sz val="14"/>
        <rFont val="DV-TTSurekh"/>
        <family val="5"/>
      </rPr>
      <t xml:space="preserve"> 2)</t>
    </r>
  </si>
  <si>
    <r>
      <t>BEÚòhÉ BEÆònù®ú {ÉÆ. ºÉ. Ê½þººÉÉ (4</t>
    </r>
    <r>
      <rPr>
        <b/>
        <sz val="14"/>
        <rFont val="Arial"/>
        <family val="2"/>
      </rPr>
      <t xml:space="preserve"> + </t>
    </r>
    <r>
      <rPr>
        <b/>
        <sz val="14"/>
        <rFont val="DV-TTSurekh"/>
        <family val="5"/>
      </rPr>
      <t xml:space="preserve"> 5)</t>
    </r>
  </si>
  <si>
    <r>
      <t xml:space="preserve"> +É®Æú¦ÉÒSÉÒ Ê¶É±±ÉEò ÊVÉ.{É. ´É {ÉÆ.ºÉ. (1 </t>
    </r>
    <r>
      <rPr>
        <b/>
        <sz val="14"/>
        <rFont val="Arial"/>
        <family val="2"/>
      </rPr>
      <t>+</t>
    </r>
    <r>
      <rPr>
        <b/>
        <sz val="14"/>
        <rFont val="DV-TTSurekh"/>
        <family val="5"/>
      </rPr>
      <t>4)</t>
    </r>
  </si>
  <si>
    <r>
      <t xml:space="preserve">BEÚòhÉ BEÆònù®ú ÊVÉ.{É. ´É {ÉÆ. ºÉ. (7  </t>
    </r>
    <r>
      <rPr>
        <b/>
        <sz val="14"/>
        <rFont val="Arial"/>
        <family val="2"/>
      </rPr>
      <t>+</t>
    </r>
    <r>
      <rPr>
        <b/>
        <sz val="14"/>
        <rFont val="DV-TTSurekh"/>
        <family val="5"/>
      </rPr>
      <t xml:space="preserve"> 8)</t>
    </r>
  </si>
  <si>
    <r>
      <t xml:space="preserve"> +-ÊVÉ.{É. ´É {ÉÆ.ºÉ. ¨É½þºÉÚ±ÉÒ VÉ¨ÉÉ (2 + </t>
    </r>
    <r>
      <rPr>
        <b/>
        <sz val="14"/>
        <rFont val="Arial"/>
        <family val="2"/>
      </rPr>
      <t xml:space="preserve">+ </t>
    </r>
    <r>
      <rPr>
        <b/>
        <sz val="14"/>
        <rFont val="DV-TTSurekh"/>
        <family val="5"/>
      </rPr>
      <t>5+ )</t>
    </r>
  </si>
  <si>
    <r>
      <t xml:space="preserve">¤É-ÊVÉ.{É. ´É {ÉÆ.ºÉ. ¦ÉÉÆb÷´É±ÉÒ VÉ¨ÉÉ (2 ¤É </t>
    </r>
    <r>
      <rPr>
        <b/>
        <sz val="14"/>
        <rFont val="Arial"/>
        <family val="2"/>
      </rPr>
      <t>+</t>
    </r>
    <r>
      <rPr>
        <b/>
        <sz val="14"/>
        <rFont val="DV-TTSurekh"/>
        <family val="5"/>
      </rPr>
      <t xml:space="preserve"> 5 ¤É)</t>
    </r>
  </si>
  <si>
    <r>
      <t xml:space="preserve">BEÚòhÉ VÉ¨ÉÉ ÊVÉ. {É. ´É {ÉÆ. ºÉ. (8 + </t>
    </r>
    <r>
      <rPr>
        <b/>
        <sz val="14"/>
        <rFont val="Arial"/>
        <family val="2"/>
      </rPr>
      <t>+</t>
    </r>
    <r>
      <rPr>
        <b/>
        <sz val="14"/>
        <rFont val="DV-TTSurekh"/>
        <family val="5"/>
      </rPr>
      <t xml:space="preserve">  8 ¤É)</t>
    </r>
  </si>
  <si>
    <r>
      <t xml:space="preserve">BEÚòhÉ VÉ¨ÉÉ {ÉÆ. ºÉ. (5 + </t>
    </r>
    <r>
      <rPr>
        <b/>
        <sz val="14"/>
        <rFont val="Arial"/>
        <family val="2"/>
      </rPr>
      <t>+</t>
    </r>
    <r>
      <rPr>
        <b/>
        <sz val="14"/>
        <rFont val="DV-TTSurekh"/>
        <family val="5"/>
      </rPr>
      <t xml:space="preserve">  5 ¤É)</t>
    </r>
  </si>
  <si>
    <r>
      <t xml:space="preserve">BEÚòhÉ BEÆònù®ú ÊVÉ±½þÉ {ÉÊ®ú¹Énù (1 </t>
    </r>
    <r>
      <rPr>
        <b/>
        <sz val="14"/>
        <rFont val="Arial"/>
        <family val="2"/>
      </rPr>
      <t xml:space="preserve"> +</t>
    </r>
    <r>
      <rPr>
        <b/>
        <sz val="14"/>
        <rFont val="DV-TTSurekh"/>
        <family val="5"/>
      </rPr>
      <t xml:space="preserve">  2)</t>
    </r>
  </si>
  <si>
    <r>
      <t xml:space="preserve">BEÚòhÉ BEÆònù®ú {ÉÆSÉÉªÉiÉ ºÉÊ¨ÉiÉÒ (4 </t>
    </r>
    <r>
      <rPr>
        <b/>
        <sz val="14"/>
        <rFont val="Arial"/>
        <family val="2"/>
      </rPr>
      <t>+</t>
    </r>
    <r>
      <rPr>
        <b/>
        <sz val="14"/>
        <rFont val="DV-TTSurekh"/>
        <family val="5"/>
      </rPr>
      <t xml:space="preserve">  5)</t>
    </r>
  </si>
  <si>
    <r>
      <t xml:space="preserve"> +JÉä®úSÉÒ Ê¶É±±ÉEò ÊVÉ.{É. ´É {ÉÆ.ºÉ. (2  </t>
    </r>
    <r>
      <rPr>
        <b/>
        <sz val="14"/>
        <rFont val="Arial"/>
        <family val="2"/>
      </rPr>
      <t>+</t>
    </r>
    <r>
      <rPr>
        <b/>
        <sz val="14"/>
        <rFont val="DV-TTSurekh"/>
        <family val="5"/>
      </rPr>
      <t xml:space="preserve"> 5)</t>
    </r>
  </si>
  <si>
    <r>
      <t xml:space="preserve">BEÚòhÉ BEÆònù®ú ÊVÉ.{É. ´É {ÉÆ.ºÉ. (7  </t>
    </r>
    <r>
      <rPr>
        <b/>
        <sz val="14"/>
        <rFont val="Arial"/>
        <family val="2"/>
      </rPr>
      <t>+</t>
    </r>
    <r>
      <rPr>
        <b/>
        <sz val="14"/>
        <rFont val="DV-TTSurekh"/>
        <family val="5"/>
      </rPr>
      <t xml:space="preserve">   8)</t>
    </r>
  </si>
  <si>
    <r>
      <t xml:space="preserve"> +-ÊVÉ.{É. ´É {ÉÆ.ºÉ. ¨É½þºÉÚ±ÉÒ JÉSÉÇ (1 + </t>
    </r>
    <r>
      <rPr>
        <b/>
        <sz val="14"/>
        <rFont val="Arial"/>
        <family val="2"/>
      </rPr>
      <t>+</t>
    </r>
    <r>
      <rPr>
        <b/>
        <sz val="14"/>
        <rFont val="DV-TTSurekh"/>
        <family val="5"/>
      </rPr>
      <t>4 +)</t>
    </r>
  </si>
  <si>
    <r>
      <t xml:space="preserve">¤É-ÊVÉ.{É. ´É {ÉÆ.ºÉ. ¦ÉÉÆb÷´É±ÉÒ JÉSÉÇ (1 ¤É  </t>
    </r>
    <r>
      <rPr>
        <b/>
        <sz val="14"/>
        <rFont val="Arial"/>
        <family val="2"/>
      </rPr>
      <t>+</t>
    </r>
    <r>
      <rPr>
        <b/>
        <sz val="14"/>
        <rFont val="DV-TTSurekh"/>
        <family val="5"/>
      </rPr>
      <t xml:space="preserve"> 4 ¤É)</t>
    </r>
  </si>
  <si>
    <r>
      <t xml:space="preserve">BEÚòhÉ JÉSÉÇ ÊVÉ.{É. ´É {ÉÆ.ºÉ. (7 + </t>
    </r>
    <r>
      <rPr>
        <b/>
        <sz val="14"/>
        <rFont val="Arial"/>
        <family val="2"/>
      </rPr>
      <t xml:space="preserve"> +</t>
    </r>
    <r>
      <rPr>
        <b/>
        <sz val="14"/>
        <rFont val="DV-TTSurekh"/>
        <family val="5"/>
      </rPr>
      <t xml:space="preserve">  7 ¤É)</t>
    </r>
  </si>
  <si>
    <r>
      <t xml:space="preserve">BEÚòhÉ JÉSÉÇ {ÉÆ. ºÉ. Ê½þººÉÉ (4 +  </t>
    </r>
    <r>
      <rPr>
        <b/>
        <sz val="14"/>
        <rFont val="Arial"/>
        <family val="2"/>
      </rPr>
      <t>+</t>
    </r>
    <r>
      <rPr>
        <b/>
        <sz val="14"/>
        <rFont val="DV-TTSurekh"/>
        <family val="5"/>
      </rPr>
      <t xml:space="preserve"> 4¤É)</t>
    </r>
  </si>
  <si>
    <r>
      <t xml:space="preserve">BEÚòhÉ JÉSÉÇ ÊVÉ.{É. Ê½þººÉÉ (1 + </t>
    </r>
    <r>
      <rPr>
        <b/>
        <sz val="14"/>
        <rFont val="Arial"/>
        <family val="2"/>
      </rPr>
      <t xml:space="preserve"> +</t>
    </r>
    <r>
      <rPr>
        <b/>
        <sz val="14"/>
        <rFont val="DV-TTSurekh"/>
        <family val="5"/>
      </rPr>
      <t xml:space="preserve">  1 ¤É)</t>
    </r>
  </si>
  <si>
    <t>2017-18</t>
  </si>
  <si>
    <t>3. Eò±É¨É 155(2) xÉÖºÉÉ®ú Ê¨É³ýhÉÉ®úÉ ´ÉÉføÒ´É                                                                                  ={ÉEò® {É.ºÉÆ Ê½þººÉÉ</t>
  </si>
  <si>
    <t>4. ¨ÉÖpùÉÆEò ¶ÉÖ±Eò 158 xÉÖºÉÉ®ú</t>
  </si>
  <si>
    <t>6.Eò±É¨É 127 xÉÖºÉÉ®ú OÉÉ.{ÆÉ.xÉÉ +xÉÖnùÉxÉ</t>
  </si>
  <si>
    <t>18.Eò±É¨É 127 xÉÖºÉÉ®ú OÉÉ.{ÆÉ.xÉÉ +xÉÖnùÉxÉ</t>
  </si>
  <si>
    <t>ºÉÆMÉhÉEò ºÉÉÆEäòiÉÉÆEò Gò.</t>
  </si>
  <si>
    <t>9. ¨ÉÉÊºÉEò ºÉä´ÉÉÊxÉ´ÉÞkÉÒ  ÊnùxÉ ºÉÉVÉ®úÉ Eò®úhÉä</t>
  </si>
  <si>
    <t>9. |ÉÉlÉÊ¨ÉEò ¶ÉÉ³ýÉÆxÉÉ ±ÉÉEòb÷Ò / &lt;EòÉä-£åòxb÷÷±ÉÒ / {ÉÉì±ÉÒ¨É®ú ¤ÉåSÉ {ÉÖ®úÊ´ÉhÉä</t>
  </si>
  <si>
    <t>10. ÊVÉ.{É.|ÉÉlÉÊ¨ÉEò ¶ÉÉ³ýÉ &lt;¨ÉÉ®úiÉÒ nÖù¯ûºiÉÒSªÉÉ {ÉÚhÉÇ ZÉÉ±Éä±ªÉÉ EòÉ¨ÉÉÆSÉÒ näùªÉEäò +ÉnùÉ Eò®úhÉä</t>
  </si>
  <si>
    <t>19.ºÉÖ¦ÉänùÉ®ú ¨É±½þÉ®ú®úÉ´É ½þäÉ³ýEò®ú VÉªÉÆiÉÒ ºÉÉVÉ®úÒ Eò®úhÉä</t>
  </si>
  <si>
    <t>20. |ÉiÉÉ{ÉËºÉ½þ ½þÉªÉºEÖúò±ÉSªÉÉ ¶ÉäiÉÒ ¡òÉì¨ÉÇ¨ÉvªÉä xÉºÉÇ®úÒ /EÆò{ÉÉèÆb/ {±ÉÄ]äõ¶ÉxÉ</t>
  </si>
  <si>
    <t xml:space="preserve">BEÚòhÉú 4 - &lt;¨ÉÉ®úiÉ ´É nù³ýhÉ´É³ýhÉ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</si>
  <si>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BEÚòhÉ BEÆònù®ú 11 - EÞò¹ÉÒ </t>
  </si>
  <si>
    <t xml:space="preserve">BEÚòhÉ BEÆònù®ú 12 - {É¶ÉÖºÉÆ´ÉvÉÇxÉ </t>
  </si>
  <si>
    <t>14. B¨É.BºÉ.ºÉÒ.+ÉªÉ.]õÒ. |ÉÊ¶ÉIÉhÉ</t>
  </si>
  <si>
    <t xml:space="preserve">BEÚòhÉ 14-ºÉ¨ÉÉVÉEò±ªÉÉhÉ  -                                                                                                                                                                                                                                                   </t>
  </si>
  <si>
    <t>7. +lÉÇ Ê´É¦ÉÉMÉ ºÉÆMÉhÉEò/º]äõ¶ÉxÉ®úÒ/ºÉÉ}]õ´Éä+®ú ºÉÉÊnù±É / |ÉÊ¶ÉIÉhÉ</t>
  </si>
  <si>
    <t>16. {ÉÆ.ºÉ. xÉÉ Eò±É¨É 186 xÉÖºÉÉ®ú |ÉÉäiºÉÉ½þxÉ{É®ú +xÉÖnùÉxÉ Ê´ÉiÉ®úhÉÉºÉÉ`öÒ</t>
  </si>
  <si>
    <t>1. &lt;iÉ®ú VÉ¨ÉÉ/VÉx¨É ¨ÉÞþiªÉÖ xÉÉåÆnùhÉÒ ¡òÒ</t>
  </si>
  <si>
    <t xml:space="preserve">15 - ºÉÆEòÒhÉÇ - </t>
  </si>
  <si>
    <t>5.|ÉÆäÉiºÉÉ½þxÉ +xÉÖnùÉxÉ Eò±É¨É 186 xÉÖºÉÉ®ú</t>
  </si>
  <si>
    <t>11.ªÉÆ¶É´ÉiÉ +Énù¶ÉÇ {ÉÖ®úºEòÉ®ú</t>
  </si>
  <si>
    <t xml:space="preserve">2.ÊVÉ.{É.+vªÉIÉ/={ÉÉvªÉIÉ /{ÉnùÉÊvÉEòÉ®úÒ ÊxÉ´ÉÉºÉºlÉÉxÉ /näùJÉ¦ÉÉ±É nÖù°üºiÉÒ </t>
  </si>
  <si>
    <t xml:space="preserve">4.ÊVÉ.{É.+ÊvÉEòÉ®úÒ ÊxÉ´ÉÉºÉºlÉÉxÉ ¨ÉÖ³ý ¤ÉÉÆvÉEòÉ¨Éä </t>
  </si>
  <si>
    <t>5.ÊVÉ.{É.EòÉªÉÉÇ±ÉªÉÒxÉ &lt;¨ÉÉ®úiÉÒ ÊVÉ±½þÉºiÉ®ú näùJÉ¦ÉÉ±É ´É nÖù°üºiÉÒ</t>
  </si>
  <si>
    <t>6.ÊVÉ.{É.EòÉªÉÉÇ±ÉªÉÒxÉ &lt;¨ÉÉ®úiÉÒ {ÉÆ.ºÉ.ºiÉ®ú näùJÉ¦ÉÉ±É ´É nÖù°üºiÉÒ</t>
  </si>
  <si>
    <t xml:space="preserve">7.ÊVÉ.{É.¨ÉÖJªÉÉ±ÉªÉ iÉºÉäSÉ +Éìb÷Ò]õÊ®ú+¨É ´ÉÒVÉ ,{ÉÉhÉÒ </t>
  </si>
  <si>
    <t>8.iÉÉ±ÉÖEòÉ ºiÉ®ú ÊVÉ.{É. &lt;¨ÉÉ®úiÉ ´ÉÒVÉ,{ÉÉhÉÒ</t>
  </si>
  <si>
    <t>9.ÊVÉ.{É.¨ÉÉ±ÉEòÒSªÉÉ &lt;¨ÉÉ®úiÉÒ xÉ.{ÉÉ. Eò®ú ¦É®úhÉä</t>
  </si>
  <si>
    <t>10.ÊVÉ.{É.&lt;¨ÉÉ®úiÉ +MxÉÒ |ÉÊiÉ¤ÉÆvÉEò ªÉÆjÉhÉÉ ´É +Éìb÷Ò]õ Eò®úhÉä</t>
  </si>
  <si>
    <t xml:space="preserve">12.ÊVÉ.{É.¨ÉÖJªÉÉ±ÉªÉ &lt;¨ÉÉ®úiÉ ´É {ÉÊ®úºÉ®ú º´ÉSUôiÉÉ </t>
  </si>
  <si>
    <t>13.ÊVÉ.{É.¨ÉÖJªÉÉ±ÉªÉ VÉxÉ®äú]õ®ú Êb÷ZÉÂää±É +Éì&lt;Ç±É JÉ®äúnùÒ</t>
  </si>
  <si>
    <t>14.ÊVÉ.{É.¨ÉÖJªÉ &lt;¨ÉÉ®úiÉ =nÂùÞ´ÉÉ½þxÉ näùJÉ¦ÉÉ±É ´É nÖù°üºiÉÒ</t>
  </si>
  <si>
    <t>8. Ê´É¸ÉÉ¨ÉMÉÞ½þ {ÉÊ®ú®úIÉhÉ näùJÉ¦ÉÉ±É nÖù¯ûºiÉÒ</t>
  </si>
  <si>
    <t>9. =tÉxÉä ´É ¤ÉÉMÉÉ {ÉÊ®ú®úIÉhÉ ´É näùJÉ¦ÉÉ±É nÖù¯ûºiÉÒ</t>
  </si>
  <si>
    <t xml:space="preserve">3. ºÉ´ÉæIÉhÉ Eò®úhÉä </t>
  </si>
  <si>
    <t>4.±Éä´½þ±É ºÉÉÊ½þiªÉ JÉ®äúnùÒ Eò®úúhÉä</t>
  </si>
  <si>
    <t xml:space="preserve">3. ÊVÉ.{É. nù´ÉÉJÉÉxÉÉ </t>
  </si>
  <si>
    <t>4.¶ÉäiÉEò-ªÉÉÆxÉÉ ¤Éì]õ®úÒ +Éì{É®äú]õ®ú º|Éä{ÉÆ{ÉÉºÉÉ`öÒ +xÉÖnùÉxÉ näùhÉä</t>
  </si>
  <si>
    <t>5.¶ÉäiÉEò­ªÉÉÆxÉÉ &lt;Æ{ÉÉä]Çõb÷ / BSÉ]õÒ{ÉÒ / xÉì{ÉºÉìEò  º|Éä{ÉÆ{ÉÉºÉÉ`öÒ +xÉÖnùÉxÉ näùhÉä</t>
  </si>
  <si>
    <t>6. ¶ÉäiÉEò­ªÉÉÆxÉÉ EòÉä³ý{ÉÒ ºÉ´É±ÉiÉÒSÉä nù®úÉxÉä {ÉÖ®úÊ´ÉhÉä</t>
  </si>
  <si>
    <t>7.¶ÉäiÉEò­ªÉÉÆxÉÉ ªÉÖÊ®úªÉÉ Ê¥ÉEäò] {ÉÖ®úÊ´ÉhÉä</t>
  </si>
  <si>
    <t>10. ¶ÉäiÉEò­ªÉÉÆxÉÉ +É{ÉiEòÉ±ÉÒxÉ ºÉ½þÉªªÉiÉÉ ªÉÉäVÉxÉÉ</t>
  </si>
  <si>
    <t>11. iÉÉ±ÉÖEòÉ{ÉÉiÉ³ýÒ´É®ú ½ÆþMÉÉ¨É{ÉÚ´ÉÇ |ÉÊ¶ÉIÉhÉ ´ÉMÉÇ +ÉªÉÉäÊVÉiÉ Eò®úhÉä</t>
  </si>
  <si>
    <t xml:space="preserve">12.xÉÉÊ´ÉxªÉ{ÉÚhÉÇ ¤ÉÉ¤ÉÓSªÉÉ ªÉÉäVÉxÉÉ                                                                   </t>
  </si>
  <si>
    <t>13.+ÊJÉ±É ¦ÉÉ®úiÉÒªÉ ªÉ¶É´ÉÆiÉ®úÉ´É SÉ´½þÉhÉ EÞò¹ÉÒ +ÉètÉäÊMÉEò |Énù¶ÉÇxÉ</t>
  </si>
  <si>
    <t>15.¶ÉäiÉEò­ªÉÉÆxÉÉ 50 ]õCEäò +xÉÖnùÉxÉÉ´É®ú ËºÉSÉxÉ ºÉÖÊ´ÉvÉÉ {ÉÖ®úÊ´ÉhÉä</t>
  </si>
  <si>
    <t>7.¶ÉäiÉEò­ªÉÉÆxÉÉ ºÉÉªÉEò±É EòÉä³ý{ÉÒ Ê®úVÉ®úºÉ½þ ºÉÉ`öÒ +xÉÖnùÉxÉ näùhÉä</t>
  </si>
  <si>
    <t>16.¶ÉäiÉEò-ªÉÉÆxÉÉ 5 BSÉ {ÉÒ Ê´ÉtÖiÉ ºÉÆSÉÉºÉÉ`öÒ +xÉÖnùÉxÉ näùhÉä</t>
  </si>
  <si>
    <t>17 .¶ÉäiÉEò-ªÉÉÆxÉÉ 3 BSÉ {ÉÒ Ê´ÉtÖiÉ ºÉÆSÉÉºÉÉ`öÒ +xÉÖnùÉxÉ näùhÉä</t>
  </si>
  <si>
    <t>19. ¶ÉäiÉEò-ªÉÉÆxÉÉ BSÉ b÷Ò {ÉÉ&lt;Ç{É ´É ¶ÉäiÉ iÉ³ýªÉÉºÉ BSÉ b÷Ò {ÉÒ &lt;Ç {Éä{É®úSÉä +ºiÉ®úÒEò®úhÉÉºÉÉ`öÒ +xÉÖnùÉxÉ näùhÉä</t>
  </si>
  <si>
    <t>6. +ÆMÉhÉ´ÉÉb÷ÒºÉÉ`öÒ º´ÉiÉÆjÉ &lt;¨ÉÉ®úiÉ ¤ÉÉÆvÉEòÉ¨É/ ¦ÉÉbä÷ / nÖù¯ûºiÉÒ</t>
  </si>
  <si>
    <t xml:space="preserve">12.EìòxºÉ®ú ºÉÉIÉ®úiÉÉ +Ê¦ÉªÉÉxÉ </t>
  </si>
  <si>
    <t>13.´ÉEòÒ±É ¡òÒ</t>
  </si>
  <si>
    <t>15.|ÉÉlÉÊ¨ÉEò +É®úÉäMªÉ EäòpùÉºÉÉ`öÒ ºÉÉä±É®ú ÊºÉº]õÒ¨É ¤ÉºÉÊ´ÉhÉä</t>
  </si>
  <si>
    <t>19. Eò±É¨É 155(2) xÉÖºÉÉ®ú Ê¨É³ýhÉÉ®úÉ ´ÉÉføÒ´É  ={ÉEò® {É.ºÉÆ Ê½þººÉÉ</t>
  </si>
  <si>
    <t>6.¨É½þÉ¤É³äý·É®ú iÉÉ±ÉÖCªÉÉiÉÒ±É |ÉÉlÉÊ¨ÉEò ¶ÉÉ³ýÉÆºÉ EòÉä³ýºÉÉ {ÉÖ®úÊ´ÉhÉä ´É ZÉbÒ ¤ÉÉÆvÉhÉäºÉÉ`öÒ +xÉÖnùÉxÉ</t>
  </si>
  <si>
    <t>8. ¤ÉÉ±ÉÊ´É´ÉÉ½þ |ÉÊiÉ¤ÉÆvÉEò EòÉªÉtÉSÉÒ +Æ¨É±É¤ÉVÉÉ´ÉhÉÒ ´É  VÉxÉVÉÉMÉ®úhÉ ¨ÉÉäÊ½þ¨É</t>
  </si>
  <si>
    <t>13. +lÉÇ Ê´É¦ÉÉMÉ ´É ºÉÊ¨ÉiÉÒ ºÉ´ÉÇºÉ¨ÉÉ´Éä¶ÉEò EòÉ¨Éä ´É &lt;iÉ®ú ºÉÆÊEòhÉÇ (nÉÊªÉi´É)</t>
  </si>
  <si>
    <r>
      <t xml:space="preserve">2 - ºÉÉ¨ÉÉxªÉ |É¶ÉÉºÉxÉ ´É Ê¶ÉIÉhÉ ´ÉäiÉxÉ </t>
    </r>
    <r>
      <rPr>
        <b/>
        <sz val="13"/>
        <color indexed="8"/>
        <rFont val="DV-TTSurekh"/>
        <family val="5"/>
      </rPr>
      <t>(2053 - ºÉÉ¨ÉÉxªÉ |É¶ÉÉºÉxÉ)</t>
    </r>
  </si>
  <si>
    <r>
      <t>1-¨ÉÉxÉvÉxÉ(2053-|É¶ÉÉºÉxÉ)</t>
    </r>
    <r>
      <rPr>
        <sz val="13"/>
        <color indexed="8"/>
        <rFont val="DV-TTSurekh"/>
        <family val="5"/>
      </rPr>
      <t>1.¨ÉÉ.+vªÉIÉÉÆSÉä ¨ÉÉxÉvÉxÉ</t>
    </r>
  </si>
  <si>
    <r>
      <t xml:space="preserve">3.ÊVÉ.{É.+ÊvÉEòÉ®úÒ/Eò¨ÉÇSÉÉ®úÒ ÊxÉ´ÉÉºÉºlÉÉxÉ näùJÉ¦ÉÉ±É nÖù°üºiÉÒ </t>
    </r>
    <r>
      <rPr>
        <sz val="13"/>
        <color indexed="8"/>
        <rFont val="DV-TTSurekh"/>
        <family val="5"/>
      </rPr>
      <t>(ÊVÉ±½þÉ/iÉÉ±ÉÖEòÉ)</t>
    </r>
  </si>
  <si>
    <t>7. +ÊiÉÊ®úCiÉ ¤ÉÉÁ¯ûMhÉ ¶ÉÖ±EòÉiÉÚxÉ |ÉÉ.+É. Eåòpù, +É®úÉäMªÉ  {ÉlÉEäò, ÊVÉ.{É. +ÉªÉÖ´ÉænùÒEò nù´ÉÉJÉÉxÉÉ ºÉÖvÉÉ®úhÉÉ Eò®úhÉä</t>
  </si>
  <si>
    <r>
      <t xml:space="preserve">BEÚòhÉ VÉ¨ÉÉ (2+  </t>
    </r>
    <r>
      <rPr>
        <b/>
        <sz val="14"/>
        <rFont val="Arial"/>
        <family val="2"/>
      </rPr>
      <t>+</t>
    </r>
    <r>
      <rPr>
        <b/>
        <sz val="14"/>
        <rFont val="DV-TTSurekh"/>
        <family val="5"/>
      </rPr>
      <t xml:space="preserve"> 2 ¤É)</t>
    </r>
  </si>
  <si>
    <t>1. ºlÉÉÊxÉEò ={ÉEò® ºÉÉ{ÉäIÉ +xÉÖnùÉxÉ Eò±É¨É 185</t>
  </si>
  <si>
    <t>R0911</t>
  </si>
  <si>
    <t>9 iÉä 10</t>
  </si>
  <si>
    <t>29 iÉä 30</t>
  </si>
  <si>
    <t>2018-19</t>
  </si>
  <si>
    <t xml:space="preserve"> +ËiÉ¨É ºÉÖvÉÉÊ®úiÉ</t>
  </si>
  <si>
    <t>2019-20</t>
  </si>
  <si>
    <t>4.|ÉiÉÉ{ÉËºÉ½þ ½þÉªÉºEÖò±É ¶ÉäiÉÒ ¡òÉ¨ÉÇSÉÒ VÉ¨ÉÉ</t>
  </si>
  <si>
    <t>2.ºÉÖ¸ÉÖ¹ÉÉ/nù´ÉÉJÉÉxÉÉ xÉÉänùhÉÒ ¡òÒ</t>
  </si>
  <si>
    <t>ºÉÖvÉÉÊ®úiÉ     
2018-19</t>
  </si>
  <si>
    <t>8. 5 °ü{ÉªÉä ´ÉÉføÒ´É ¨ÉÉ¡ò ={ÉEò® xÉÖEòºÉÉxÉ ¦É®ú{ÉÉ&lt;Ç +xÉÖnùÉxÉ ( ÊVÉ.{É.40 ]õCEäò ´É {É.ºÉ.60 ]õCEäò)</t>
  </si>
  <si>
    <t>ºÉxÉ 2018-19 SÉä ¨ÉÖ³ýý +ÆnùÉVÉ{ÉjÉEò</t>
  </si>
  <si>
    <t xml:space="preserve">ºÉxÉ 2018-19 SÉä +ÆÊiÉ¨É ºÉÖvÉÉÊ®úiÉ ý+ÆnùÉVÉ{ÉjÉEò </t>
  </si>
  <si>
    <t>ºÉxÉ 2019-20 ¨ÉÖ³ý ý+ÆnùÉVÉ{ÉjÉEò</t>
  </si>
  <si>
    <t>20 - ºÉÆEòÒhÉÇ ¨ÉÊ½þ±ÉÉ ´É ¤ÉÉ±É Ê´ÉEòÉºÉ</t>
  </si>
  <si>
    <t>20 - ºÉÆEòÒhÉÇ BEòÉÎi¨ÉEò ¤ÉÉ±É Ê´ÉEòÉºÉ ºÉä´ÉÉ ªÉÉäVÉxÉÉ</t>
  </si>
  <si>
    <t>7. &lt;Ç-MÉ´½ÇþxÉxºÉ, |É¶ÉÉºÉEòÒªÉ ®úSÉxÉÉ ´É EòÉªÉÇ{ÉvnùiÉÒ ºÉÖvÉÉ®úhÉÉ Eò®úhÉä</t>
  </si>
  <si>
    <t>12.ÊVÉ±½þÉ {ÉÊ®ú¹Énùä±ÉÉ ¦Éä]õ näùhÉÉ-ªÉÉ +ÊiÉlÉÒ {ÉÆ.®úÉ.ºÉ nèùÉ®úÉ ªÉÉÆSÉä º´ÉÉMÉiÉ ´É ¤Éè`öEòÒ´É®úÒ±É JÉSÉÇ</t>
  </si>
  <si>
    <t xml:space="preserve">4. º´É. ªÉ¶É´ÉÆ®úÉ´É SÉ´½þÉhÉ VÉªÉÆiÉÒ ºÉ¨ÉÉ®Æú¦É </t>
  </si>
  <si>
    <t xml:space="preserve">6. ÊVÉ±½þªÉÉiÉÒ±É =iEÞò¹]õ JÉä³ýÉbÚÆ÷SÉÉ ºÉiEòÉ®ú ´É &lt;. 10 ´ÉÒ, 12 ´ÉÒ +ÉÊhÉ &lt;.5 ´ÉÒ ´É &lt;.8 ´ÉÒ Ê¶É¹ªÉ´ÉÞkÉÒ MÉÖhÉ´ÉkÉÉ vÉÉ®úEò Ê´ÉtÉlªÉÉÈSÉÉ ºÉiEòÉ®ú </t>
  </si>
  <si>
    <t xml:space="preserve">16.b÷Éì. ¤ÉÉ¤ÉÉºÉÉ½äþ¤É +ÉÆ¤Éäb÷Eò®ú VÉªÉÆiÉÒ ´É ¶ÉÉ³ýÉ |É´Éä¶É ÊnùxÉ ºÉÉVÉ®úÉ Eò®úhÉä </t>
  </si>
  <si>
    <t>20.ÊVÉ.{É.|ÉÉlÉ.¶ÉÉ³ýÉÆºÉÉ`öÒ Êb÷VÉÒ]õ±É C±ÉÉºÉ¯û¨É ´É ºÉÆMÉhÉEò +ÉYÉÉ´É±ÉÒ {ÉÖ®úÊ´ÉhÉä/&lt;Ç ±ÉÌxÉMÉ</t>
  </si>
  <si>
    <t>303 c</t>
  </si>
  <si>
    <t>22.&lt;Ç-MÉ´½ÇþxÉxºÉ |É¶ÉÉºÉEòÒªÉ ®úSÉxÉÉ ´É EòÉªÉÇ{ÉvnùiÉÒ ºÉÖvÉÉ®úhÉÉ Eò®úhÉä</t>
  </si>
  <si>
    <t>23.ÊVÉ.{É.|ÉÉlÉÊ¨ÉEò ¶ÉÉ³ýÉxÉÉÆ ¤ÉÉªÉÉä¨Éä]ÅõÒEò ªÉÆjÉhÉÉ ¤ÉºÉÊ´ÉhÉä</t>
  </si>
  <si>
    <t>26.ú®úÉ¹]ÅõÒªÉ JÉä³ýÉbÖÆ÷xÉÉ +lÉÇ ºÉ½ÉþªªÉ Eò®úhÉä</t>
  </si>
  <si>
    <t>417a</t>
  </si>
  <si>
    <t>417b</t>
  </si>
  <si>
    <t>417c</t>
  </si>
  <si>
    <t>417d</t>
  </si>
  <si>
    <t>417e</t>
  </si>
  <si>
    <t>417f</t>
  </si>
  <si>
    <t>417g</t>
  </si>
  <si>
    <t>417h</t>
  </si>
  <si>
    <t>417i</t>
  </si>
  <si>
    <t>11.ÊVÉ.{É.&lt;¨ÉÉ®úiÉÒ {ÉnùÉÊvÉEòÉ®úÒ /+ÊvÉEòÉ®úÒ ´É {ÉÆSÉÉªÉiÉ ºÉÊ¨ÉiÉÒ &lt;iªÉÉnùÒ Ê`öEòÉhÉÒ ºÉÖ®úIÉÉ ®úIÉEò {ÉÖ®úÊ´ÉhÉä</t>
  </si>
  <si>
    <t>417j</t>
  </si>
  <si>
    <t>417k</t>
  </si>
  <si>
    <t>417l</t>
  </si>
  <si>
    <t>417m</t>
  </si>
  <si>
    <t>15.º´É.ªÉ¶É´ÉÆiÉ®úÉ´É SÉ´½þÉhÉ ¤É½Öþ=qäù¶ÉÒªÉ ºÉ¦ÉÉMÉÞ½þ näùJÉ¦ÉÉ±É ´É nÖù°üºiÉÒ</t>
  </si>
  <si>
    <t>16.º´É.ªÉ¶É´ÉÆiÉ®úÉ´É SÉ´½þÉhÉ ¤É½Öþ=qäù¶ÉÒªÉ ºÉ¦ÉÉMÉÞ½þ {ÉÊ®úºÉ®ú º´ÉSUôiÉÉ Eò®úhÉä</t>
  </si>
  <si>
    <t>427b</t>
  </si>
  <si>
    <t>17. ÊVÉ.{É./¶ÉäiÉÒ MÉÉäb÷É&gt;ðxÉ ¦ÉÉbä÷ ´ÉÉìSÉ¨ÉxÉ {ÉMÉÉ®ú</t>
  </si>
  <si>
    <t>18. ½þiªÉÉ®äú ´É ºÉÆªÉÆjÉä</t>
  </si>
  <si>
    <t>421 b</t>
  </si>
  <si>
    <t>19. ¨ÉÉä]É®ú ±ÉÉÄSÉäºÉ näùJÉ¦ÉÉ±É nÖù¯ûºiÉÒ ´É ´ÉäiÉxÉ</t>
  </si>
  <si>
    <t>20. EòÉä]Çõ EäòºÉ/¦ÉÚºÉÆ{ÉÉnùxÉ</t>
  </si>
  <si>
    <t>21. ¤ÉÉÆvÉEòÉ¨É Ê´É¦ÉÉMÉ ´ÉäiÉxÉ ´É ¦ÉkÉä</t>
  </si>
  <si>
    <t>22. ¨É½þÉ¨ÉÉMÉÇ Gò. 4 ´É®ú º´ÉÉMÉiÉ Eò¨ÉÉxÉÒ &gt;ð¦ÉÉ®úhÉä</t>
  </si>
  <si>
    <t>23. ÊVÉ.{É. ¤ÉÉÆvÉEòÉ¨É ºÉÉÊ½þiªÉ iÉ{ÉÉºÉhÉÒ |ÉªÉÉäMÉ¶ÉÉ³ýÉ</t>
  </si>
  <si>
    <t>24. ÊxÉ±ÉÆ¤ÉxÉ ºÉÉ`öÉ</t>
  </si>
  <si>
    <t>25. ÊxÉÊ´ÉnùÉ ¡òÉì¨ÉÇ ¨ÉÉäVÉ¨ÉÉ{É {ÉÖºiÉEäò ´É &lt;iÉ®ú EòÉä®äú xÉ¨ÉÖxÉä Uô{ÉÉ&lt;Ç Eò®úhÉä</t>
  </si>
  <si>
    <t>13.º´É.ªÉ¶É´ÉÆiÉ®úÉ´É SÉ´½þÉhÉ ¤É½Öþ=qäù¶ÉÒªÉ ºÉ¦ÉÉMÉÞ½þ ¤ÉÉÆvÉEòÉ¨É ÊVÉ.{É. Ê½þººÉÉ ´É ¤ÉÒ. +Éä. ]õÒ. ºÉÉ`öÒ iÉ®úiÉÚnù näùJÉ¦ÉÉ±É ´É nÖù°üºiÉÒ</t>
  </si>
  <si>
    <t>14.&lt;Ç-MÉ´½ÇþxÉxºÉ, |É¶ÉÉºÉEòÒªÉ ®úSÉxÉÉ ´É EòÉªÉÇ{ÉvnùiÉÒ ºÉÖvÉÉ®úhÉÉ Eò®úhÉä</t>
  </si>
  <si>
    <t>15. ÊVÉ. {É. ¨ÉÖJªÉ &lt;¨ÉÉ®úiÉ {ÉÊ®úºÉ®úÉiÉ iÉÒxÉ ¨É½þÉ{ÉÖ¯û¹ÉÉÆSÉä +vÉÇ{ÉÖiÉ³äý =¦ÉÉ®úhÉä</t>
  </si>
  <si>
    <t>16.¨ÉÉèVÉä |ÉiÉÉ{ÉMÉb÷ ªÉälÉä Uô.Ê¶É´ÉÉVÉÒ ¨É½þÉ®úÉVÉ {ÉÖiÉ³ýÉ ½þÉ®ú PÉÉ±ÉhÉä</t>
  </si>
  <si>
    <t>17.ÊVÉ.{É.´É {ÉÆ.ºÉ.&lt;¨ÉÉ®úiÉÒSªÉÉ näùJÉ¦ÉÉ±ÉÒºÉÉ`öÒ {ÉªÉÇ´ÉäIÉEò xÉä¨ÉhÉä</t>
  </si>
  <si>
    <t>5. ºÉÆiÉ YÉÉxÉä·É®úú ¨É½þÉ®úÉVÉ {ÉÉ±ÉJÉÒ ºÉÉä½þ³ýÉ</t>
  </si>
  <si>
    <t xml:space="preserve">9. ºÉ´ÉÇ®úÉäMÉ ÊxÉnùÉxÉ Ê¶ÉÊ¤É®ú +ÉªÉÉäÊVÉiÉ Eò®úhÉä |ÉÉ.+É.Eåòpù/={ÉEåòpù/iÉÉ±ÉÖEòÉºiÉ®ú/ÊVÉ±½þÉºiÉ®ú </t>
  </si>
  <si>
    <t xml:space="preserve">10.+É®úÉäMªÉ Ê´É¦ÉÉMÉÉSªÉÉ Ê´ÉÊ´ÉvÉ ªÉÉäVÉxÉÉ ®úÉ¤ÉÊ´ÉhÉä ´É Ê´ÉÊ´ÉvÉ ªÉÉäVÉxÉÉÆSÉÉ |ÉSÉÉ®ú ´É |ÉÊºÉvnùÒ Eò®úhÉä </t>
  </si>
  <si>
    <t>1. ·ÉÉxÉnÆù¶É / ºÉ{ÉÇnÆù¶É ±ÉºÉ {ÉÖ®ú´É`öÉ Eò®úhÉä</t>
  </si>
  <si>
    <t>2. ºÉÉlÉÒSªÉÉ ®úÉäMÉÉ´É®ú ÊxÉªÉÆjÉhÉ ´É ={ÉÉªÉªÉÉäVÉxÉÉ Eò®úhÉä</t>
  </si>
  <si>
    <t>4. |ÉÉ. +É. Eåòpù ¤É³ýEò]õÒEò®úhÉ Eò®úhÉä</t>
  </si>
  <si>
    <t>5. EìòxºÉ®ú, ¾þnùªÉ®úÉäMÉ ´É ÊEòb÷xÉÒ ºÉÉ®úJªÉÉ nÖùvÉÇ®úú ®úÉäMÉÉxÉä Ê{ÉÊb÷iÉ MÉÊ®ú¤É ¯ûMhÉÉÆxÉÉ+ÉÌlÉEò ¨ÉnùiÉ näùhÉä</t>
  </si>
  <si>
    <t>7. +É®úÉäMªÉ Ê´É¦ÉÉMÉÉiÉÒ±É MÉÖhÉ´ÉÆiÉ Eò¨ÉÇSÉÉ®úÒ/+ÊvÉEòÉ®úÒ ªÉÉÆxÉÉ {ÉÖ®úºEòÉ®ú ªÉÉäVÉxÉÉ</t>
  </si>
  <si>
    <t>9.ºÉÉ´ÉÇ. +É®úÉäMªÉÉSÉä nÂù¹]õÒxÉä +É´É¶ªÉEò iÉÒ ={ÉÉªÉ ªÉÉäVÉxÉÉ Eò®úhÉä ({ÉÉhÉÒ MÉÖhÉ´ÉkÉÉ ´É ºÉÆÊxÉªÉÆjÉhÉ)/ºÉÉnùÒ±É/&lt;ÆvÉxÉ/+Éè¹ÉvÉäù/´ÉÉ½þxÉ nÖù°üºiÉÒ/|ÉÉ.+É.Eåòpù ¤ÉÉMÉ¤ÉMÉÒSÉÉ ´É ºÉÖ¶ÉÉä¦ÉÒEò®úhÉ Eò®úhÉä/Eò¨ÉÇSÉÉ®úÒ +É®úÉäMªÉ iÉ{ÉÉºÉhÉÒ Eò®úhÉä &lt;.</t>
  </si>
  <si>
    <t>10.|ÉÉ.+É.EäòpùÉºÉÉ`öÒ Ê´ÉtÖiÉ näùªÉEäò +nùÉ Eò®úhÉä</t>
  </si>
  <si>
    <t>849f</t>
  </si>
  <si>
    <t>11.+É®úÉäMªÉ ºÉÆºlÉÉSÉä MÉÖhÉ´ÉkÉÉ +Ê¦É´ÉSÉxÉ ºÉä´ÉÉ /¨ÉÉxÉÆÉEòxÉÉºÉÉ`öÒ +xÉÖnùÉxÉ</t>
  </si>
  <si>
    <t>844b</t>
  </si>
  <si>
    <t>844a</t>
  </si>
  <si>
    <t>849e</t>
  </si>
  <si>
    <t>844c</t>
  </si>
  <si>
    <t>844 d</t>
  </si>
  <si>
    <t>16.&lt;Ç-MÉ´½ÇþxÉxºÉ, |É¶ÉÉºÉEòÒªÉ ®úSÉxÉÉ ´É EòÉªÉÇ{ÉvnùiÉÒ ºÉÖvÉÉ®úhÉÉ Eò®úhÉä</t>
  </si>
  <si>
    <t>5. |ÉiÉÉ{ÉËºÉ½þ ½þÉªÉºEÖúò±ÉSªÉÉ ¶ÉäiÉÒ ¡òÉì¨ÉÇ¨ÉvªÉä xÉºÉÇ®úÒ /EÆò{ÉÉèÆb/ {±ÉÄ]äõ¶ÉxÉ, ¨ÉÉ.+vªÉIÉ ´É ¨ÉÖ.EòÉ.+.ªÉÉÆSÉä ÊxÉ´ÉÉºÉºlÉÉxÉ ¶ÉäiÉÒ</t>
  </si>
  <si>
    <r>
      <t>6.·ÉÉxÉnÆù¶É |ÉÊiÉ¤ÉÆvÉEò ±ÉºÉÒEò®úhÉÉºÉÉ`öÒ ¶ÉäiÉEò­ªÉÉÆxÉÉ 100</t>
    </r>
    <r>
      <rPr>
        <sz val="8"/>
        <color indexed="8"/>
        <rFont val="Arial"/>
        <family val="2"/>
      </rPr>
      <t>%</t>
    </r>
    <r>
      <rPr>
        <sz val="13"/>
        <color indexed="8"/>
        <rFont val="DV-TTSurekh"/>
        <family val="5"/>
      </rPr>
      <t>+xÉÖnùÉxÉ</t>
    </r>
  </si>
  <si>
    <t>20. +ÉvÉÖÊxÉEòò SÉÉ®úÉ ¤ÉÒ ¤ÉÒªÉÉhÉä {ÉÖ®úÊ´ÉhÉä</t>
  </si>
  <si>
    <t>1214 b</t>
  </si>
  <si>
    <t>21.Ê¨É±EòÓMÉ ¨É¶ÉÒxÉ {ÉÖ®ú´É`öÉ Eò®úhÉä</t>
  </si>
  <si>
    <t>22.EÖòEEÂòÖ]õ Ê´ÉEòÉºÉ EòÉªÉÇGò¨É +iÉMÉÇiÉ ±ÉPÉÖ +Æb÷Ò =¤É´ÉhÉÚEò ªÉÆjÉ</t>
  </si>
  <si>
    <t>1422b</t>
  </si>
  <si>
    <t>20.¨ÉÉMÉÉºÉ´ÉMÉÔªÉ ´ÉºiÉÒiÉ Ênù´ÉÉ¤ÉiÉÒ ºÉÉäªÉ Eò®úhÉä ( ½þÉªÉ¨ÉÉìº]õ B±É &lt;Ç b÷Ò ¤É±¤É ¤ÉºÉÊ´ÉhÉä)</t>
  </si>
  <si>
    <t>21.¨ÉÉMÉÉºÉ´ÉMÉÔªÉ Ê´ÉnùªÉÉlªÉÉÇxÉÉ ¨É®úÉ`öÒ ´É &lt;ÆOÉVÉÒ ªÉÉ Ê´É¹ÉªÉÉSÉä ºÉÆMÉhÉEò ]ÆõEò±ÉäJÉxÉ |ÉÊ¶ÉIÉhÉ näùhÉä</t>
  </si>
  <si>
    <t>22.MÉÖhÉ´ÉkÉÉ |ÉÉ{iÉ ¨ÉÉMÉÉºÉ´ÉMÉÔªÉ Ê´ÉnùªÉÉlªÉÉÇxÉÉ ]ìõ¤É {ÉÖ®úÊ´ÉhÉä</t>
  </si>
  <si>
    <t>23.&lt;Ç-MÉ´½ÇþxÉxºÉ, |É¶ÉÉºÉEòÒªÉ ®úSÉxÉÉ ´É EòÉªÉÇ{ÉvnùiÉÒ ºÉÖvÉÉ®úhÉÉ Eò®úhÉä</t>
  </si>
  <si>
    <t>24. ¨ÉÉMÉÉºÉ´ÉMÉÔªÉÉÆxÉÉ ZÉä®úÉìCºÉ ¨ÉÊ¶ÉxÉ {ÉÖ®úÊ´ÉhÉä</t>
  </si>
  <si>
    <t>1.ZÉä®úÉìCºÉ ¨ÉÊ¶ÉxÉ {ÉÖ®ú´ÉhÉä</t>
  </si>
  <si>
    <t>1410 b</t>
  </si>
  <si>
    <t>1410 c</t>
  </si>
  <si>
    <t>1410 a</t>
  </si>
  <si>
    <t>1410 d</t>
  </si>
  <si>
    <t>1410 e</t>
  </si>
  <si>
    <t>5. +É{ÉiEòÉ±ÉÒxÉ ´ªÉ´ÉºlÉÉ Eò®úhÉäºÉÉ`öÒ ®úÉJÉÒ´É ÊxÉvÉÒ. ( ºÉÆ¤ÉÊvÉiÉ Ê´É¦ÉÉMÉÉxÉä ºlÉÉªÉÒ ºÉÊ¨ÉiÉÒ Eòbä÷ ¨ÉÉxªÉiÉäºÉÉ`öÒ |ÉºiÉÉ´É ºÉÉnù®ú Eò®É´ÉÉ.ä)</t>
  </si>
  <si>
    <t>17. {ÉÆ. ºÉ. xÉÉ ¯û. 5/- {ÉªÉÈiÉSªÉÉ VÉ¨ÉÒxÉ ¨É½þºÉÖ±ÉÉ´É®úÒ±É ´ÉÉføÒ´É ¨ÉÉ¡ò  ={ÉEò®ÉSÉÒ.         xÉÖEòºÉÉxÉ ¦É®ú{ÉÉ&lt;Ç näùhÉä Eò±É¨É 144.</t>
  </si>
  <si>
    <t>2010 b</t>
  </si>
  <si>
    <t>9.ÊEò¶ÉÉä®ú´ÉªÉÒxÉ ¨ÉÖ±ÉÓxÉÉ ´É ¨ÉÊ½þ±ÉÉÆxÉÉ VÉåb÷®ú,+É®úÉäMªÉ ´É EÖöò]ÆõÖ¤É ÊxÉªÉÉäVÉxÉ EòÉªÉnäùÊ´É¹ÉªÉEò |ÉÊ¶ÉIÉhÉ</t>
  </si>
  <si>
    <t>11.Ê´É¶Éä¹É |ÉÉÊ´ÉhªÉ Ê¨É³ýÊ´É±Éä±ªÉÉ ¨ÉÖ±ÉÒÆSÉÉ ºÉiEòÉ®ú</t>
  </si>
  <si>
    <t>1. EòÖò{ÉÉäÊ¹ÉiÉ ¨ÉÖ±ÉÒxÉÉ +Éè¹ÉvÉÉä{ÉSÉÉ® /MÉ®úÉänù®ú ¨ÉÊ½þ±ÉÉ/ºiÉxÉnùÉ ¨ÉÉiÉÉºÉÉ`öÒ +ÊiÉÊ®úCiÉ +É½þÉ®ú ªÉÉäVÉxÉåiÉMÉÇiÉ EÖöò{ÉÉäÊ¹ÉiÉ ¨ÉÖ±ÉÉÆSÉä &lt;Ç- MÉ´½ÇþxÉxºÉ SÉÉ&lt;Ç±b÷ ]äÅõËEòMÉ |ÉÊ¶ÉIÉhÉ.</t>
  </si>
  <si>
    <t>2. &lt;. 5 iÉä 12 ´ÉÒ ¶ÉÉ³äýiÉÒ±É ¨ÉÖ±ÉÓxÉÉ ±Éäb÷ÒVÉ ºÉÉªÉEò±ÉÒ {ÉÖ®úÊ´ÉhÉä.</t>
  </si>
  <si>
    <t>3.OÉÉ¨ÉÒhÉ ¦ÉÉMÉÉiÉÒ±É ¨ÉÊ½þ±ÉÉÆxÉÉ ºÉÉè® EÆòÊnù±É {ÉÖ®úÊ´ÉhÉä.</t>
  </si>
  <si>
    <t>4.OÉÉ¨ÉÒhÉ ¦ÉÉMÉÉiÉÒ±É ¨ÉÊ½þ±ÉÉÆxÉÉ ¶Éä´É&lt;Ç ¨ÉÊ¶ÉxÉ {ÉÖ®úÊ´ÉhÉä.</t>
  </si>
  <si>
    <t>5.OÉÉ¨ÉÒhÉ ¦ÉÉMÉÉiÉÒ±É ¨ÉÊ½þ±ÉÉÆxÉÉ Ê¶É±ÉÉ&lt;Ç ¨ÉÊ¶ÉxÉ {ÉÖ®úÊ´ÉhÉä.</t>
  </si>
  <si>
    <t>6.OÉÉ¨ÉÒhÉ ¦ÉÉMÉÉiÉÒ±É ¨ÉÊ½þ±ÉÉÆxÉÉ Ê{ÉEòÉä ¡òÉì±É ¨ÉÊ¶ÉxÉ {ÉÖ®úÊ´ÉhÉä.</t>
  </si>
  <si>
    <t xml:space="preserve"> +ÆÊiÉ¨É ºÉÖvÉÉÊ®úiÉ  +ÆnùÉVÉ{ÉjÉEò</t>
  </si>
  <si>
    <t xml:space="preserve">27.º´É.JÉÉ¶ÉÉ¤ÉÉ VÉÉvÉ´É EÖòºiÉÒ º{ÉvÉÉÇ +ÉªÉÉäVÉxÉ Eò®úhÉä (ÊVÉ.{É.¶ÉÉ³ýÉ) </t>
  </si>
  <si>
    <t xml:space="preserve">28.Ê¶ÉIÉhÉ Ê´É¦ÉÉMÉ ºÉÉnùÒ±É </t>
  </si>
  <si>
    <t>29.ÊVÉ.{É.¶ÉÉ³ýÉ º´ÉSUôiÉÉ ºÉÆ´ÉÇvÉxÉÉºÉÉ`öÒ b÷º]õ¤ÉÒxÉ {ÉÖ®úÊ´ÉhÉä</t>
  </si>
  <si>
    <t>30.OÉÉ¨ÉÒhÉ ¦ÉÉMÉÉiÉÒ±É Ê´ÉvÉÉlªÉÉÇxÉÉ ªÉÖ.{ÉÒ.BºÉ.ºÉÒ./B¨É.{ÉÒ.BºÉ.ºÉÒ.´É &lt;iÉ®ú º{ÉvÉÉÇ {ÉÊ®úIÉäSÉä ¨ÉÉMÉÇnù¶ÉÇxÉ ºÉjÉ +ÉªÉÉäÊVÉiÉ Eò®úhÉä</t>
  </si>
  <si>
    <t>18.ÊVÉ.{É.´É {É.ºÉÆ.SªÉÉ ¨ÉÉ±ÉEòÒSªÉÉ VÉÉMÉÉ Ê´ÉEòÊºÉiÉ Eò®úhÉä</t>
  </si>
  <si>
    <t>820b</t>
  </si>
  <si>
    <t>14.Ê´É¶Éä¹É iÉYÉ b÷ÉìE]õ®ú ºÉä´ÉÉ ={É±É¤vÉ Eò®úhÉä</t>
  </si>
  <si>
    <t>9. ¶ÉäiÉEò­ªÉÉÆxÉÉ xÉÉ®ú³ý ®úÉä{Éä {ÉÖ®úÊ´ÉhÉä</t>
  </si>
  <si>
    <t>8.¶äÉiÉÒºÉÉ`öÒ ºÉä´ÉÉ {ÉÖ®ú´É`öÉnùÉ®ú MÉ]õÉºÉ +lÉÇ ºÉ½þÉªªÉ näùhÉä.</t>
  </si>
  <si>
    <t>14.EòÞ¹ÉÒ iÉÆjÉYÉÉxÉ ´É ªÉÉäVÉxÉÉ |ÉSÉÉ®ú, |ÉÊºÉrùÒ, VÉÉÊ½þ®úÉiÉ</t>
  </si>
  <si>
    <t>18 .¶ÉäiÉEò-ªÉÉÆxÉÉ 5/4 BSÉ {ÉÒ Êb÷ZÉä±É &lt;ÆÊVÉxÉ ºÉÆSÉÉºÉÉ`öÒ +xÉÖnùÉxÉ näùhÉä</t>
  </si>
  <si>
    <t>20.Ê®ú{É®úºÉÉ`öÒ +xÉÖnùÉxÉ näùhÉä</t>
  </si>
  <si>
    <t>16.EÞþò¹ÉÒ {ÉªÉÇ]õxÉÉºÉ SÉÉ±ÉxÉÉ näùhÉä</t>
  </si>
  <si>
    <t xml:space="preserve">17.¶ÉäiÉEò-ªÉÉÆxÉÉ ®úÉä]õ®úÒ Ê]õ±É®ú ´É +èÉVÉÉ®úºÉÉ`öÒ +xÉÖnùÉxÉ näùhÉä </t>
  </si>
  <si>
    <t>10.ºÉ´ÉÇ |É´ÉMÉÉÇSªÉÉ +ÊiÉiÉÒµÉ +{ÉÆMÉi´É +ºÉ±Éä±ªÉÉ ´ªÉCiÉÓºÉÉ`öÒ iÉÉi{ÉÖ®úiªÉÉ +lÉ´ÉÉ EòÉªÉ¨Éº´É°ü{ÉÉSªÉÉ ÊxÉ´ÉÉ®úÉ MÉÞ½þÉ±ÉÉ ºÉ½þÉªªÉEò +xÉÖnùÉxÉ näùhÉä</t>
  </si>
  <si>
    <t>1421b</t>
  </si>
  <si>
    <t>11.+{ÉÆMÉi´É |ÉÊiÉ¤ÉÆvÉÉi¨ÉEò {ÉÖxÉ´ÉÇºÉxÉ ´É ºÉÉäªÉÒ ºÉÖÊ´ÉvÉÉÆ¤ÉÉ¤ÉiÉ |ÉSÉÉ®ú, |ÉÊºÉrùÒ ´É VÉxÉVÉÉMÉÞiÉÒ Eò®úhÉä</t>
  </si>
  <si>
    <t>18.{ÉÒEò º{ÉvÉÉÇ Ê´ÉVÉäiªÉÉ ¶ÉäiÉEò-ªÉÉxÉÉ |ÉÉäiºÉÉ½þxÉ näùhÉä</t>
  </si>
  <si>
    <t xml:space="preserve">21.Ê¨ÉxÉÒ {ÉìÉ´É®ú Ê´Éb÷®ú (½ìþb÷ +Éì{É®äú]äõb÷ú {ÉìÉ´É®ú Ê´Éb÷ÓMÉ ªÉÆjÉ) ºÉÉ`öÒ +xÉÖnùÉxÉ näùhÉä </t>
  </si>
  <si>
    <t xml:space="preserve">22.®úÉä]õÉ´Éäþ]õ®ú (]ÅìõC]õ®ú +Éì{É®äú]õäb÷ú) ºÉÉ`öÒ +xÉÖnùÉxÉ näùhÉä </t>
  </si>
  <si>
    <t>3. |ÉÊºÉrùÒ ´É |ÉSÉÉ®ú</t>
  </si>
  <si>
    <t>25..¨ÉÉMÉÉºÉ´ÉMÉÔªÉ ±ÉÉ¦ÉÉlªÉÉÇxÉÉÆ =ºÉÉSÉÉ ®úºÉ EòÉføhÉääSÉÂä º´ÉªÆÉSÉÊ±ÉiÉ ªÉÆjÉ {ÉÖ®úÊ´ÉhÉä</t>
  </si>
  <si>
    <t>4.¨É.¤ÉÉ.Eò.ºÉÊ¨ÉiÉÒSÉä Ê´ÉÊ´ÉvÉ ªÉÉäVÉxÉÉÆSÉÉ |ÉSÉÉ®ú ´É |ÉÊºÉvnùÒ JÉSÉÉÈEòÊ®úiÉÉ</t>
  </si>
  <si>
    <t>5.¨É.¤ÉÉ.Eò.ºÉÊ¨ÉiÉÒSÉä ºÉnùºªÉÉÆSÉÉ +¦ªÉÉºÉ nùÉè®úÉ</t>
  </si>
  <si>
    <t>12.B.¤ÉÉ.Ê´É.ºÉä.ªÉÉä. Eòb÷Ò±É +ÆMÉhÉ´ÉÉb÷Ò ºÉäÊ´ÉEòÉ/¨ÉnùiÉxÉÒºÉ ªÉÉÆxÉÉ {ÉÖ®úºEòÉ®ú näùhÉä</t>
  </si>
  <si>
    <t>19.{ÉÉì´É®ú Ê´Éb÷®úºÉÉ`öÒ +xÉÖnùÉxÉ näùhÉä (8 BSÉ{ÉÒ SªÉÉ {ÉäIÉÉ VÉÉºiÉ / Eò¨ÉÒ IÉ¨ÉiÉäSÉÉ)</t>
  </si>
  <si>
    <t>21.ÊVÉ±½þªÉÉiÉÒ±É |ÉiªÉäEò iÉÉ±ÉÖCªÉÉ¨ÉvªÉä ÊEò¨ÉÉxÉ BEò ºÉä¨ÉÒ &lt;OÉVÉÒ ¨ÉÉvªÉ¨ÉÉSÉÒ ¶ÉÉ³ýÉ ÊxÉ¨ÉÇÉhÉ Eò®úhÉä.</t>
  </si>
  <si>
    <t>24.ÊVÉ±½þªÉÉiÉÒ±É |ÉiªÉäEò iÉÉ±ÉÖCªÉÉ¨ÉvªÉä ÊEò¨ÉÉxÉ BEòò ºÉèÉ®ú ¶ÉÉ³ýÉ iÉªÉÉ®ú Eò®úhÉä</t>
  </si>
  <si>
    <t>25.ÊVÉ±½þªÉÉiÉÒ±É |ÉiªÉäEò Eåòpù ¶ÉÉ³ýäiÉ +Éä{ÉxÉ VÉÒ¨É ºÉÖ°ü Eò®úhÉä</t>
  </si>
  <si>
    <t xml:space="preserve">17.+É®úÉäMªÉ Ê´É¦ÉÉMÉÉEòb÷Ò±É Ê´ÉÊ´ÉvÉ xÉÉÊ´ÉxªÉ{ÉÖhÉÇ ªÉÉäVÉxÉÉ ®úÉ¤ÉÊ´ÉhÉä ´É +Æ¨É±É¤ÉVÉÉ´ÉhÉÒ </t>
  </si>
  <si>
    <t>31.|ÉiÉÉ{ÉÊºÉ½þ ½þÉªÉºEÂòÖ±É MÉÖhÉ´ÉkÉÉ ´ÉÉføÒºÉÉ`öÒ iÉYÉ ¨ÉÉMÉÇnù¶ÉÇEò ºÉ±±ÉÉMÉÉ®ú ºÉä´ÉÉ PÉähÉä</t>
  </si>
  <si>
    <t xml:space="preserve">8. ´Éè¦É´É±ÉI¨ÉÒ ºjÉÒ VÉx¨ÉÉSÉä º´ÉÉMÉiÉ Eò®úÉ ªÉÉäVÉxÉÉ </t>
  </si>
  <si>
    <t>15. ºÉÉiÉÉ®úÉ ÊVÉ±½þªÉÉiÉÒ±É 5000 ±ÉÉäEòºÉÆJªÉÉÆ´É®úÒ±É OÉÉ¨É{ÆÉSÉÉªÉiÉ {ÉÆSÉÉªÉiÉÒxÉÉ {±ÉÂìº]õÒEòSÉÒ Ê´É±½äþ´ÉÉ]õ ±ÉÉ´ÉhªÉÉºÉÉ`öÒ ¨É¶ÉÒxÉ {ÉÖ®úÊ´ÉhÉä (50 ]õCEäò ÊVÉ.{É.Ê½þººÉÉ ´É 50 ]õCEäò OÉÉ.{É.Ê½þººÉÉ )</t>
  </si>
  <si>
    <t>{ÉÖ®ú´ÉhÉÒ +ÆnùÉVÉ{ÉjÉEò
2019-20</t>
  </si>
  <si>
    <t xml:space="preserve"> +ÆÊiÉ¨É ºÉÖvÉÉÊ®úiÉ 
2018-19</t>
  </si>
  <si>
    <r>
      <t xml:space="preserve">¨ÉÖ³ý </t>
    </r>
    <r>
      <rPr>
        <b/>
        <sz val="14"/>
        <color indexed="8"/>
        <rFont val="DVB-TTGanesh"/>
        <family val="5"/>
      </rPr>
      <t>+</t>
    </r>
    <r>
      <rPr>
        <b/>
        <sz val="14"/>
        <color indexed="8"/>
        <rFont val="DV-TTSurekh"/>
        <family val="5"/>
      </rPr>
      <t xml:space="preserve"> {ÉÖ®ú´ÉhÉÒ +ÆnùÉVÉ{ÉjÉEò
2019-21</t>
    </r>
  </si>
  <si>
    <t>¨ÉÖ³ý +ÆnùÉVÉ{ÉjÉEò
2018-19</t>
  </si>
  <si>
    <t>¨ÉÖ³ý +ÆnùÉVÉ{ÉjÉEò
2019-20</t>
  </si>
  <si>
    <t xml:space="preserve">ºÉÉiÉÉ®úÉ ÊVÉ±½þÉ {ÉÊ®ú¹ÉnäùSªÉÉ º´É=i{ÉzÉÉSÉä +ÆnùÉVÉ{ÉjÉEò iÉªÉÉ®ú Eò®úhÉäºÉÉ`öÒ JÉÉiÉä |É¨ÉÖJÉÉÆxÉÉ  ºÉxÉ 2019-20 SÉä {ÉÖ®ú´ÉhÉÒ +ÆnùÉVÉ{ÉjÉEòÉºÉÉ`öÒ näùhÉäiÉ +É±Éä±ÉÒ ®úCEò¨É nù¶ÉÇÊ´ÉhÉÉ®úÉ iÉCiÉÉ  (®úCEò¨É ¯û{ÉªÉä ±ÉÉJÉÉiÉ) </t>
  </si>
  <si>
    <t xml:space="preserve">ºÉÉiÉÉ®úÉ ÊVÉ±½þÉ {ÉÊ®ú¹ÉnäùSªÉÉ º´É=i{ÉzÉÉSÉä ºÉxÉ 2019-20 SÉä {ÉÖ®ú´ÉhÉÒý +ÆnùÉVÉ{ÉjÉEò                                                                                                                                                                                                      ( VÉ¨ÉÉ ®úCEò¨É ¯û{ÉªÉä ±ÉÉJÉÉiÉ) </t>
  </si>
  <si>
    <t>2017-19</t>
  </si>
  <si>
    <t>2017-20</t>
  </si>
  <si>
    <t>{ÉÖ®ú´ÉhÉÒ  +ÆnùÉVÉ{ÉjÉEò</t>
  </si>
  <si>
    <t>8.®úqù vÉxÉÉnäù¶ÉÉÆSÉÒ VÉ¨ÉÉ</t>
  </si>
  <si>
    <t>10. &lt;iÉ®ú VÉ¨ÉÉ</t>
  </si>
  <si>
    <t>3. ÊxÉªÉÊ¨ÉiÉ `äö´ÉÒ</t>
  </si>
  <si>
    <t>4. ºÉÆEòÒhÉÇ `äö´ÉÒ</t>
  </si>
  <si>
    <r>
      <t xml:space="preserve">¨ÉÖ³ý </t>
    </r>
    <r>
      <rPr>
        <b/>
        <sz val="12"/>
        <color indexed="8"/>
        <rFont val="DVB-TTGanesh"/>
        <family val="5"/>
      </rPr>
      <t>+</t>
    </r>
    <r>
      <rPr>
        <b/>
        <sz val="12"/>
        <color indexed="8"/>
        <rFont val="DV-TTSurekh"/>
        <family val="5"/>
      </rPr>
      <t xml:space="preserve"> {ÉÖ®ú´ÉhÉÒ +ÆnùÉVÉ{ÉjÉEò</t>
    </r>
  </si>
  <si>
    <t>2008b</t>
  </si>
  <si>
    <t>2008c</t>
  </si>
  <si>
    <t>23.xÉÉÊ´ÉxªÉ{ÉÖhÉÇ ªÉÉäVÉxÉÉ - ¨ÉÖCiÉ ºÉÆSÉÉ®ú MÉÉä`öÉ</t>
  </si>
  <si>
    <t>24.xÉÉÊ´ÉxªÉ{ÉÖhÉÇ ªÉÉäVÉxÉÉ - EòÉå¤Éb÷ªÉÉSÉÉ |ÉEòÌ¹É Ê´ÉEòÉºÉ +ÆiÉMÉÇiÉ º´ÉªÉ®úÉäVÉMÉÉ®úÉºÉÉ`öÒ iÉ±ÉÆMÉÉ ´ÉÉ]õ{É</t>
  </si>
  <si>
    <t>25. &lt;Ç-MÉ´½ÇþxÉxºÉ, |É¶ÉÉºÉEòÒªÉ ®úSÉxÉÉ ´É EòÉªÉÇ{ÉvnùiÉÒ ºÉÖvÉÉ®úhÉÉ Eò®úhÉä</t>
  </si>
  <si>
    <t>442a</t>
  </si>
  <si>
    <t>329e</t>
  </si>
  <si>
    <t>où¹]õÒIÉä{ÉÉiÉ  +ÆnùÉVÉ{ÉjÉEò ºÉxÉ 2019-20 {ÉÖ®ú´ÉhÉÒý +ÆnùÉVÉ{ÉjÉEò JÉSÉÇ ¤ÉÉVÉÚ (®úCEò¨É ¯û{ÉªÉä ±ÉÉJÉÉiÉ)</t>
  </si>
  <si>
    <t>ºÉxÉ 2019-20 {ÉÖ®ú´ÉhÉÒ ý+ÆnùÉVÉ{ÉjÉEò</t>
  </si>
  <si>
    <r>
      <t xml:space="preserve">ºÉxÉ 2019-20 ¨ÉÖ³ý </t>
    </r>
    <r>
      <rPr>
        <b/>
        <sz val="15"/>
        <rFont val="DVB-TTRadhika"/>
        <family val="5"/>
      </rPr>
      <t>+</t>
    </r>
    <r>
      <rPr>
        <b/>
        <sz val="15"/>
        <rFont val="DV-TTYogesh"/>
        <family val="5"/>
      </rPr>
      <t xml:space="preserve"> {ÉÖ®ú´ÉhÉÒ ý+ÆnùÉVÉ{ÉjÉEò</t>
    </r>
  </si>
  <si>
    <t xml:space="preserve">  ÊVÉ±½þÉ {ÉÊ®ú¹Énù º´ÉÊxÉvÉÒSÉä ºÉxÉ 2019-20 SÉä {ÉÖ®ú´ÉhÉÒ +ÆnùÉVÉ{ÉjÉEò +xÉÖGò¨ÉÊhÉEòÉ</t>
  </si>
  <si>
    <t>où¹]õÒIÉä{ÉÉiÉ +ÆnùÉVÉ{ÉjÉEò ºÉxÉ 2019-20 {ÉÖ®ú´ÉhÉÒ +ÆnùÉVÉ{ÉjÉEò VÉ¨ÉÉ ¤ÉÉVÉÚ (®úCEò¨É ¯û{ÉªÉä ±ÉÉJÉÉiÉ)</t>
  </si>
  <si>
    <t>26.¨ÉÉMÉÉºÉ´ÉMÉÔªÉ ±ÉÉ¦ÉÉlªÉÉÇxÉÉÆ ¶ÉäiÉÒºÉÉ`öÒ Îº|ÉÆEò±É ºÉä]õ {ÉÖ®úÊ´ÉhÉä</t>
  </si>
  <si>
    <t xml:space="preserve">19.Ênù´ªÉÉÆMÉ JÉä³ýÉbÖ÷xÉÉÆ |ÉÉäiºÉÉ½þxÉ{É®ú +xÉÖnùÉxÉ </t>
  </si>
  <si>
    <t xml:space="preserve">5 ÊVÉ.{É.Ênù´ªÉÆÉMÉ Eò±ªÉÉhÉ EòÉªÉÇGò¨É </t>
  </si>
  <si>
    <t>3. Ênù´ªÉÉÆMÉ ±ÉÉ¦ÉÉlÉÔxÉÉ PÉ®úEÖò±É ¨ÉÆVÉÚ®ú Eò®úhÉä</t>
  </si>
  <si>
    <t>4.Ênù´ªÉÉÆMÉ ±ÉÉ¦ÉÉlÉÔxÉÉ Eòb÷¤ÉÉEÖò^õÒ ªÉÆjÉ {ÉÖ®úÊ´ÉhÉä</t>
  </si>
  <si>
    <t>5.Ênù´ªÉÉÆMÉÉxÉÉ Ê{ÉEòÉä¡òÉì±É ¨ÉÊ¶ÉxÉú {ÉÖ®úÊ´ÉhÉä</t>
  </si>
  <si>
    <t>6.Ênù´ªÉÉÆMÉÉxÉÉ Ê´ÉnùªÉÖiÉ {ÉÆ{É {ÉÖ®úÊ´ÉhÉä</t>
  </si>
  <si>
    <t>7.Ênù´ªÉÉÆMÉÉxÉÉ PÉ®úPÉÆ]õÒ {ÉÖ®úÊ´ÉhÉä.</t>
  </si>
  <si>
    <t xml:space="preserve">8.ºÉÉ´ÉÇVÉÊxÉEò &lt;¨ÉÉ®úiÉÒ ´É Ê`öEòÉhÉÒ Ênù´ªÉÉÆMÉÉºÉÉ`öÒ +b÷lÉ³ýÉ Ê´É®ú½þÒiÉ ´ÉÉiÉÉ´É®úhÉ ÊxÉÌ¨ÉiÉÒ Eò®úhÉä </t>
  </si>
  <si>
    <t>20ºÉÆiÉ YÉÉxÉä·É®ú {ÉÉ±ÉJÉÒ ºÉÉä½þ³ýªÉÉºÉÉ`öÒ OÉÉ.{ÆÉ.SÉä EòÉªÉÇIÉäjÉÉiÉ {ÉÉ{ÉÖ ´É º´ÉSUôiÉÉ Ê´É¹ÉªÉEò ºÉÉäªÉÒ .    {ÉÖ®úÊ´ÉhÉäEòÉ¨ÉÒ OÉÉ.{ÆÉ.ºÉ +xÉÖnùÉxÉ ´ÉMÉÇ Eò®úhÉä.</t>
  </si>
  <si>
    <r>
      <t xml:space="preserve">22.ÊVÉ.{É.´É {ÉÆ.ºÉ. ªÉälÉä ¤ÉìEò </t>
    </r>
    <r>
      <rPr>
        <sz val="10"/>
        <color indexed="8"/>
        <rFont val="Bodoni MT"/>
        <family val="1"/>
      </rPr>
      <t>ATM</t>
    </r>
    <r>
      <rPr>
        <sz val="11"/>
        <color indexed="8"/>
        <rFont val="Bodoni MT"/>
        <family val="1"/>
      </rPr>
      <t xml:space="preserve"> </t>
    </r>
    <r>
      <rPr>
        <sz val="11"/>
        <color indexed="8"/>
        <rFont val="DV-TTSurekh"/>
        <family val="5"/>
      </rPr>
      <t>SÉÒ ºÉÉäªÉÒ ºÉÖÊ´ÉvÉÉ ={É±É¤vÉ Eò°üxÉ näùhÉä.(¤ÉÉÆvÉEòÉ¨É Ê´É¦ÉÉMÉ)</t>
    </r>
  </si>
  <si>
    <t>21.¶ÉÊ½þnù VÉ´ÉÉxÉ ´ÉÉ®úºÉÉºÉ ¨ÉnùiÉ Eò®úhÉä ´É iªÉÆÉSªÉÉ {ÉÉ±ªÉÉÆxÉÉ 12 ´ÉÒ xÉÆiÉ®ú SªÉÉ ´ªÉ´ÉºÉÉÊªÉEò +¦ªÉÉºÉGò¨ÉÉºÉÉ`öÒ +lÉÇºÉ½þÉªªÉ Eò®úhÉä (Ê¶ÉIÉhÉ Ê´É¦ÉÉMÉ )</t>
  </si>
  <si>
    <t>2.Ênù´ªÉÉÆMÉÉxÉÉ iÉÒxÉ SÉÉEòÒ ºÉÉªÉEò±É {ÉÖ®úÊ´ÉhÉä</t>
  </si>
  <si>
    <t>9.Ênù´ªÉÉÆMÉ ´ªÉCiÉÓEò®úÒiÉÉ ÊGòb÷É º{ÉvÉÉÈSÉä +ÉªÉÉäVÉxÉ Eò®úhÉä</t>
  </si>
  <si>
    <t xml:space="preserve">12.Ênù´ªÉÉÆMÉ- Ênù´ªÉÉÆMÉ ´ªÉCiÉÓxÉÉ Ê´É´ÉÉ½þÉºÉÉ`öÒ |ÉÉäiºÉÉ½þxÉ{É®ú +xÉÖnùÉxÉ </t>
  </si>
  <si>
    <t>13.Ênù´ªÉÉÆMÉ Ê´ÉtÉlªÉÉÈxÉÉ MÉhÉ´Éä¹É iÉºÉäSÉ Ê´É¶Éä¹É ¶ÉèIÉÊhÉEò ºÉÉÊ½þiªÉ ={É±É¤vÉ Eò°üxÉ näùhÉä.</t>
  </si>
  <si>
    <t>15.+JÉSÉÔiÉ ÊxÉvÉÒ JÉÉiÉä Gò¨ÉÉÆEò 141 B¡ò ÊVÉ±½þÉ º´ÉÊxÉvÉÒ Ênù´ªÉÉÆMÉ Eò±ªÉÉhÉ JÉÉiÉä</t>
  </si>
  <si>
    <t>17.±É´ÉEò® ÊxÉnùÉxÉ i´ÉÊ®úiÉ ={ÉSÉÉ®úÉSªÉÉ nùù¹]õÒxÉä Ênù´ªÉÉÆMÉÉSªÉÉ {ÉÖ´ÉÇ |ÉÉlÉÊ¨ÉEò Ê¶ÉIÉhÉÉSÉÒ ºÉÖÊ´ÉvÉÉ {ÉÖ®úÊ´ÉhÉÉ-ªÉÉ ºÉÆºlÉÉÆxÉÉ +lÉÇ ºÉ½þ½þÉªÉ näùhÉä</t>
  </si>
  <si>
    <t>18.Ênù´ªÉÉÆMÉÉºÉÉ`öÒ =ºÉÉSÉÉ ®úºÉ EòÉføhÉääSÉÂä º´ÉªÆÉSÉÊ±ÉiÉ ªÉÆjÉ {ÉÖ®úÊ´ÉhÉä</t>
  </si>
  <si>
    <t>10.Ênù´ªÉÉÆMÉÉºÉÉ`öÒ 3 SÉÉEòÒ ºÉÉªÉEò±É {ÉÖ®úÊ´ÉhÉä</t>
  </si>
  <si>
    <t xml:space="preserve"> ºÉ¨ÉÉVÉ Eò±ªÉÉhÉ 5 ]õCEäò Ênù´ªÉÉÆMÉ Eò±ªÉÉhÉ ÊxÉvÉÒ</t>
  </si>
  <si>
    <t>7. 5 °ü{ÉªÉä ¨ÉÉ¡ò ={ÉEò®  xÉÖEòºÉÉxÉ ¦É®ú{ÉÉ&lt;Ç +xÉÖnùÉxÉ   ( 100 ]õCEäò ÊVÉ.{É.Ê½þººÉÉ )</t>
  </si>
  <si>
    <t>12 iÉä 15</t>
  </si>
  <si>
    <t>16 iÉä 18</t>
  </si>
  <si>
    <t>19 iÉä 20</t>
  </si>
  <si>
    <t>21 iÉä 23</t>
  </si>
  <si>
    <t>24 iÉä 25</t>
  </si>
  <si>
    <t>26 iÉä 28</t>
  </si>
  <si>
    <t>30 iÉä 32</t>
  </si>
  <si>
    <t>35 iÉä 36</t>
  </si>
  <si>
    <t xml:space="preserve">ºÉÉiÉÉ®úÉ ÊVÉ±½þÉ {ÉÊ®ú¹ÉnäùSªÉÉ º´É=i{ÉzÉÉSÉä ºÉxÉ 2019-20 SÉä {ÉÖ®ú´ÉhÉÒý +ÆnùÉVÉ{ÉjÉEò                                                                                                                                                                                                      ( JÉSÉÇ ®úCEò¨É ¯û{ÉªÉä ±ÉÉJÉÉiÉ)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</si>
</sst>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[$-409]dddd\,\ mmmm\ dd\,\ yyyy"/>
    <numFmt numFmtId="169" formatCode="[$-409]h:mm:ss\ AM/PM"/>
    <numFmt numFmtId="170" formatCode="0.000000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DV-TTSurekh"/>
      <family val="5"/>
    </font>
    <font>
      <b/>
      <sz val="18"/>
      <name val="DV-TTSurekh"/>
      <family val="5"/>
    </font>
    <font>
      <b/>
      <sz val="12"/>
      <name val="DV-TTSurekh"/>
      <family val="5"/>
    </font>
    <font>
      <b/>
      <sz val="12"/>
      <name val="Times New Roman"/>
      <family val="1"/>
    </font>
    <font>
      <sz val="16"/>
      <name val="DV-TTSurekh"/>
      <family val="5"/>
    </font>
    <font>
      <sz val="14"/>
      <name val="DV-TTSurekh"/>
      <family val="5"/>
    </font>
    <font>
      <b/>
      <sz val="14"/>
      <name val="DV-TTSurekh"/>
      <family val="5"/>
    </font>
    <font>
      <b/>
      <sz val="15"/>
      <name val="DV-TTSurekh"/>
      <family val="5"/>
    </font>
    <font>
      <b/>
      <sz val="10"/>
      <name val="Times New Roman"/>
      <family val="1"/>
    </font>
    <font>
      <b/>
      <sz val="12"/>
      <color indexed="8"/>
      <name val="DV-TTSurekh"/>
      <family val="5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4"/>
      <name val="DV-TTGanesh"/>
      <family val="5"/>
    </font>
    <font>
      <b/>
      <sz val="12"/>
      <name val="DV-TTGanesh"/>
      <family val="5"/>
    </font>
    <font>
      <sz val="14"/>
      <name val="DV-TTGanesh"/>
      <family val="5"/>
    </font>
    <font>
      <b/>
      <sz val="17"/>
      <name val="DV-TTYogesh"/>
      <family val="5"/>
    </font>
    <font>
      <b/>
      <sz val="16"/>
      <name val="DV-TTYogesh"/>
      <family val="5"/>
    </font>
    <font>
      <b/>
      <sz val="14"/>
      <name val="DV-TTYogesh"/>
      <family val="5"/>
    </font>
    <font>
      <b/>
      <sz val="18"/>
      <name val="DV-TTYogesh"/>
      <family val="5"/>
    </font>
    <font>
      <b/>
      <sz val="14"/>
      <name val="Arial"/>
      <family val="2"/>
    </font>
    <font>
      <b/>
      <sz val="15"/>
      <name val="DV-TTYogesh"/>
      <family val="5"/>
    </font>
    <font>
      <sz val="12"/>
      <name val="DV-TTSurekh"/>
      <family val="5"/>
    </font>
    <font>
      <b/>
      <sz val="13"/>
      <color indexed="8"/>
      <name val="DV-TTSurekh"/>
      <family val="5"/>
    </font>
    <font>
      <sz val="13"/>
      <color indexed="8"/>
      <name val="DV-TTSurekh"/>
      <family val="5"/>
    </font>
    <font>
      <b/>
      <sz val="13"/>
      <name val="DV-TTSurekh"/>
      <family val="5"/>
    </font>
    <font>
      <sz val="13"/>
      <name val="DV-TTSurekh"/>
      <family val="5"/>
    </font>
    <font>
      <sz val="8"/>
      <color indexed="8"/>
      <name val="Arial"/>
      <family val="2"/>
    </font>
    <font>
      <sz val="11"/>
      <color indexed="8"/>
      <name val="Bodoni MT"/>
      <family val="1"/>
    </font>
    <font>
      <sz val="11"/>
      <color indexed="8"/>
      <name val="DV-TTSurekh"/>
      <family val="5"/>
    </font>
    <font>
      <b/>
      <sz val="14"/>
      <color indexed="8"/>
      <name val="DV-TTSurekh"/>
      <family val="5"/>
    </font>
    <font>
      <b/>
      <sz val="14"/>
      <color indexed="8"/>
      <name val="DVB-TTGanesh"/>
      <family val="5"/>
    </font>
    <font>
      <b/>
      <sz val="12"/>
      <color indexed="8"/>
      <name val="DVB-TTGanesh"/>
      <family val="5"/>
    </font>
    <font>
      <b/>
      <sz val="15"/>
      <name val="DVB-TTRadhika"/>
      <family val="5"/>
    </font>
    <font>
      <sz val="10"/>
      <color indexed="8"/>
      <name val="Bodoni MT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6"/>
      <color indexed="8"/>
      <name val="DV-TTSurekh"/>
      <family val="5"/>
    </font>
    <font>
      <sz val="16"/>
      <color indexed="8"/>
      <name val="DV-TTSurekh"/>
      <family val="5"/>
    </font>
    <font>
      <sz val="11"/>
      <color indexed="8"/>
      <name val="DV-TTYogesh"/>
      <family val="5"/>
    </font>
    <font>
      <sz val="14"/>
      <color indexed="8"/>
      <name val="Calibri"/>
      <family val="2"/>
    </font>
    <font>
      <b/>
      <sz val="16"/>
      <color indexed="8"/>
      <name val="DV-TTSurekh"/>
      <family val="5"/>
    </font>
    <font>
      <sz val="13"/>
      <color indexed="8"/>
      <name val="Calibri"/>
      <family val="2"/>
    </font>
    <font>
      <sz val="17"/>
      <color indexed="8"/>
      <name val="DV-TTYogesh"/>
      <family val="5"/>
    </font>
    <font>
      <sz val="13"/>
      <color indexed="8"/>
      <name val="DV-TTYogesh"/>
      <family val="5"/>
    </font>
    <font>
      <b/>
      <sz val="9"/>
      <color indexed="8"/>
      <name val="Times New Roman"/>
      <family val="1"/>
    </font>
    <font>
      <sz val="17"/>
      <color indexed="8"/>
      <name val="DV-TTSurekh"/>
      <family val="5"/>
    </font>
    <font>
      <sz val="17"/>
      <color indexed="8"/>
      <name val="Calibri"/>
      <family val="2"/>
    </font>
    <font>
      <b/>
      <sz val="17"/>
      <color indexed="8"/>
      <name val="DV-TTSurekh"/>
      <family val="5"/>
    </font>
    <font>
      <sz val="16"/>
      <color indexed="8"/>
      <name val="DV-TTYogesh"/>
      <family val="5"/>
    </font>
    <font>
      <b/>
      <sz val="16"/>
      <color indexed="8"/>
      <name val="DV-TTYogesh"/>
      <family val="5"/>
    </font>
    <font>
      <b/>
      <sz val="14"/>
      <color indexed="8"/>
      <name val="DV-TTYogesh"/>
      <family val="5"/>
    </font>
    <font>
      <b/>
      <sz val="17"/>
      <color indexed="8"/>
      <name val="DV-TTYogesh"/>
      <family val="5"/>
    </font>
    <font>
      <b/>
      <sz val="9"/>
      <color indexed="8"/>
      <name val="DV-TTSurekh"/>
      <family val="5"/>
    </font>
    <font>
      <sz val="10"/>
      <color indexed="8"/>
      <name val="DV-TTSurekh"/>
      <family val="5"/>
    </font>
    <font>
      <sz val="12"/>
      <color indexed="8"/>
      <name val="DV-TTSurekh"/>
      <family val="5"/>
    </font>
    <font>
      <sz val="9"/>
      <color indexed="8"/>
      <name val="Times New Roman"/>
      <family val="1"/>
    </font>
    <font>
      <b/>
      <sz val="18"/>
      <color indexed="8"/>
      <name val="DV-TTYogesh"/>
      <family val="5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DV-TTSurekh"/>
      <family val="5"/>
    </font>
    <font>
      <sz val="16"/>
      <color theme="1"/>
      <name val="DV-TTSurekh"/>
      <family val="5"/>
    </font>
    <font>
      <sz val="11"/>
      <color rgb="FF000000"/>
      <name val="Calibri"/>
      <family val="2"/>
    </font>
    <font>
      <sz val="11"/>
      <color theme="1"/>
      <name val="DV-TTYogesh"/>
      <family val="5"/>
    </font>
    <font>
      <sz val="14"/>
      <color theme="1"/>
      <name val="Calibri"/>
      <family val="2"/>
    </font>
    <font>
      <b/>
      <sz val="16"/>
      <color rgb="FF000000"/>
      <name val="DV-TTSurekh"/>
      <family val="5"/>
    </font>
    <font>
      <b/>
      <sz val="16"/>
      <color theme="1"/>
      <name val="DV-TTSurekh"/>
      <family val="5"/>
    </font>
    <font>
      <sz val="13"/>
      <color rgb="FF000000"/>
      <name val="Calibri"/>
      <family val="2"/>
    </font>
    <font>
      <sz val="17"/>
      <color rgb="FF000000"/>
      <name val="DV-TTYogesh"/>
      <family val="5"/>
    </font>
    <font>
      <b/>
      <sz val="14"/>
      <color theme="1"/>
      <name val="DV-TTSurekh"/>
      <family val="5"/>
    </font>
    <font>
      <sz val="13"/>
      <color rgb="FF000000"/>
      <name val="DV-TTYogesh"/>
      <family val="5"/>
    </font>
    <font>
      <sz val="13"/>
      <color rgb="FF000000"/>
      <name val="DV-TTSurekh"/>
      <family val="5"/>
    </font>
    <font>
      <b/>
      <sz val="13"/>
      <color rgb="FF000000"/>
      <name val="DV-TTSurekh"/>
      <family val="5"/>
    </font>
    <font>
      <b/>
      <sz val="9"/>
      <color rgb="FF000000"/>
      <name val="Times New Roman"/>
      <family val="1"/>
    </font>
    <font>
      <sz val="17"/>
      <color rgb="FF000000"/>
      <name val="DV-TTSurekh"/>
      <family val="5"/>
    </font>
    <font>
      <sz val="17"/>
      <color rgb="FF000000"/>
      <name val="Calibri"/>
      <family val="2"/>
    </font>
    <font>
      <b/>
      <sz val="17"/>
      <color rgb="FF000000"/>
      <name val="DV-TTSurekh"/>
      <family val="5"/>
    </font>
    <font>
      <sz val="16"/>
      <color rgb="FF000000"/>
      <name val="DV-TTYogesh"/>
      <family val="5"/>
    </font>
    <font>
      <b/>
      <sz val="16"/>
      <color rgb="FF000000"/>
      <name val="DV-TTYogesh"/>
      <family val="5"/>
    </font>
    <font>
      <b/>
      <sz val="14"/>
      <color rgb="FF000000"/>
      <name val="DV-TTYogesh"/>
      <family val="5"/>
    </font>
    <font>
      <b/>
      <sz val="11"/>
      <color rgb="FF000000"/>
      <name val="Calibri"/>
      <family val="2"/>
    </font>
    <font>
      <b/>
      <sz val="17"/>
      <color rgb="FF000000"/>
      <name val="DV-TTYogesh"/>
      <family val="5"/>
    </font>
    <font>
      <sz val="11"/>
      <color rgb="FF000000"/>
      <name val="DV-TTSurekh"/>
      <family val="5"/>
    </font>
    <font>
      <b/>
      <sz val="9"/>
      <color rgb="FF000000"/>
      <name val="DV-TTSurekh"/>
      <family val="5"/>
    </font>
    <font>
      <sz val="10"/>
      <color rgb="FF000000"/>
      <name val="DV-TTSurekh"/>
      <family val="5"/>
    </font>
    <font>
      <sz val="12"/>
      <color rgb="FF000000"/>
      <name val="DV-TTSurekh"/>
      <family val="5"/>
    </font>
    <font>
      <sz val="9"/>
      <color rgb="FF000000"/>
      <name val="Times New Roman"/>
      <family val="1"/>
    </font>
    <font>
      <sz val="11"/>
      <color theme="1"/>
      <name val="DV-TTSurekh"/>
      <family val="5"/>
    </font>
    <font>
      <b/>
      <sz val="18"/>
      <color rgb="FF000000"/>
      <name val="DV-TTYogesh"/>
      <family val="5"/>
    </font>
    <font>
      <sz val="17"/>
      <color theme="1"/>
      <name val="Calibri"/>
      <family val="2"/>
    </font>
    <font>
      <b/>
      <sz val="14"/>
      <color rgb="FF000000"/>
      <name val="DV-TTSurekh"/>
      <family val="5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right" vertical="top" wrapText="1"/>
    </xf>
    <xf numFmtId="0" fontId="14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89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90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top" wrapText="1"/>
    </xf>
    <xf numFmtId="0" fontId="91" fillId="0" borderId="0" xfId="0" applyFont="1" applyFill="1" applyBorder="1" applyAlignment="1">
      <alignment vertical="top" wrapText="1"/>
    </xf>
    <xf numFmtId="0" fontId="91" fillId="0" borderId="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92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94" fillId="0" borderId="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90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0" fontId="90" fillId="0" borderId="0" xfId="0" applyFont="1" applyFill="1" applyAlignment="1">
      <alignment horizontal="left" vertical="center"/>
    </xf>
    <xf numFmtId="0" fontId="12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90" fillId="0" borderId="0" xfId="0" applyFont="1" applyFill="1" applyAlignment="1">
      <alignment horizontal="center"/>
    </xf>
    <xf numFmtId="0" fontId="90" fillId="0" borderId="0" xfId="0" applyFont="1" applyFill="1" applyBorder="1" applyAlignment="1">
      <alignment horizontal="center"/>
    </xf>
    <xf numFmtId="0" fontId="95" fillId="0" borderId="10" xfId="0" applyFont="1" applyFill="1" applyBorder="1" applyAlignment="1">
      <alignment horizontal="center"/>
    </xf>
    <xf numFmtId="0" fontId="90" fillId="0" borderId="10" xfId="0" applyFont="1" applyFill="1" applyBorder="1" applyAlignment="1">
      <alignment horizontal="center"/>
    </xf>
    <xf numFmtId="2" fontId="90" fillId="0" borderId="10" xfId="0" applyNumberFormat="1" applyFont="1" applyFill="1" applyBorder="1" applyAlignment="1">
      <alignment horizontal="center"/>
    </xf>
    <xf numFmtId="2" fontId="90" fillId="0" borderId="10" xfId="0" applyNumberFormat="1" applyFont="1" applyFill="1" applyBorder="1" applyAlignment="1">
      <alignment horizontal="center" vertical="center"/>
    </xf>
    <xf numFmtId="2" fontId="95" fillId="0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4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9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90" fillId="0" borderId="0" xfId="0" applyFont="1" applyFill="1" applyAlignment="1">
      <alignment horizontal="center" vertical="center"/>
    </xf>
    <xf numFmtId="2" fontId="97" fillId="0" borderId="10" xfId="0" applyNumberFormat="1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2" fontId="97" fillId="0" borderId="12" xfId="0" applyNumberFormat="1" applyFont="1" applyFill="1" applyBorder="1" applyAlignment="1">
      <alignment horizontal="center" vertical="center" wrapText="1"/>
    </xf>
    <xf numFmtId="0" fontId="94" fillId="33" borderId="0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/>
    </xf>
    <xf numFmtId="2" fontId="9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5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wrapText="1"/>
    </xf>
    <xf numFmtId="0" fontId="91" fillId="34" borderId="0" xfId="0" applyFont="1" applyFill="1" applyBorder="1" applyAlignment="1">
      <alignment vertical="top" wrapText="1"/>
    </xf>
    <xf numFmtId="2" fontId="99" fillId="34" borderId="10" xfId="0" applyNumberFormat="1" applyFont="1" applyFill="1" applyBorder="1" applyAlignment="1">
      <alignment horizontal="center" vertical="center" wrapText="1"/>
    </xf>
    <xf numFmtId="2" fontId="99" fillId="34" borderId="13" xfId="0" applyNumberFormat="1" applyFont="1" applyFill="1" applyBorder="1" applyAlignment="1">
      <alignment horizontal="center" vertical="center" wrapText="1"/>
    </xf>
    <xf numFmtId="0" fontId="91" fillId="34" borderId="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top" wrapText="1"/>
    </xf>
    <xf numFmtId="0" fontId="100" fillId="34" borderId="10" xfId="0" applyFont="1" applyFill="1" applyBorder="1" applyAlignment="1">
      <alignment horizontal="center" vertical="center" wrapText="1"/>
    </xf>
    <xf numFmtId="0" fontId="100" fillId="34" borderId="13" xfId="0" applyFont="1" applyFill="1" applyBorder="1" applyAlignment="1">
      <alignment horizontal="center" vertical="center" wrapText="1"/>
    </xf>
    <xf numFmtId="0" fontId="101" fillId="34" borderId="10" xfId="0" applyFont="1" applyFill="1" applyBorder="1" applyAlignment="1">
      <alignment vertical="top" wrapText="1"/>
    </xf>
    <xf numFmtId="0" fontId="102" fillId="34" borderId="10" xfId="0" applyFont="1" applyFill="1" applyBorder="1" applyAlignment="1">
      <alignment horizontal="center" vertical="center" wrapText="1"/>
    </xf>
    <xf numFmtId="0" fontId="103" fillId="34" borderId="10" xfId="0" applyFont="1" applyFill="1" applyBorder="1" applyAlignment="1">
      <alignment horizontal="center" vertical="center" wrapText="1"/>
    </xf>
    <xf numFmtId="0" fontId="97" fillId="34" borderId="10" xfId="0" applyFont="1" applyFill="1" applyBorder="1" applyAlignment="1">
      <alignment horizontal="center" vertical="center" wrapText="1"/>
    </xf>
    <xf numFmtId="0" fontId="104" fillId="34" borderId="10" xfId="0" applyFont="1" applyFill="1" applyBorder="1" applyAlignment="1">
      <alignment horizontal="center" vertical="center" wrapText="1"/>
    </xf>
    <xf numFmtId="2" fontId="97" fillId="34" borderId="13" xfId="0" applyNumberFormat="1" applyFont="1" applyFill="1" applyBorder="1" applyAlignment="1">
      <alignment horizontal="center" vertical="center" wrapText="1"/>
    </xf>
    <xf numFmtId="2" fontId="97" fillId="34" borderId="10" xfId="0" applyNumberFormat="1" applyFont="1" applyFill="1" applyBorder="1" applyAlignment="1">
      <alignment horizontal="center" vertical="center" wrapText="1"/>
    </xf>
    <xf numFmtId="0" fontId="105" fillId="34" borderId="13" xfId="0" applyFont="1" applyFill="1" applyBorder="1" applyAlignment="1">
      <alignment horizontal="center" vertical="center" wrapText="1"/>
    </xf>
    <xf numFmtId="0" fontId="104" fillId="34" borderId="13" xfId="0" applyFont="1" applyFill="1" applyBorder="1" applyAlignment="1">
      <alignment vertical="top" wrapText="1"/>
    </xf>
    <xf numFmtId="0" fontId="104" fillId="34" borderId="10" xfId="0" applyFont="1" applyFill="1" applyBorder="1" applyAlignment="1">
      <alignment vertical="top" wrapText="1"/>
    </xf>
    <xf numFmtId="2" fontId="106" fillId="34" borderId="10" xfId="0" applyNumberFormat="1" applyFont="1" applyFill="1" applyBorder="1" applyAlignment="1">
      <alignment horizontal="center" vertical="center" wrapText="1"/>
    </xf>
    <xf numFmtId="2" fontId="106" fillId="34" borderId="13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vertical="top" wrapText="1"/>
    </xf>
    <xf numFmtId="2" fontId="107" fillId="34" borderId="10" xfId="0" applyNumberFormat="1" applyFont="1" applyFill="1" applyBorder="1" applyAlignment="1">
      <alignment horizontal="center" vertical="center" wrapText="1"/>
    </xf>
    <xf numFmtId="2" fontId="108" fillId="34" borderId="13" xfId="0" applyNumberFormat="1" applyFont="1" applyFill="1" applyBorder="1" applyAlignment="1">
      <alignment horizontal="center" vertical="center" wrapText="1"/>
    </xf>
    <xf numFmtId="2" fontId="107" fillId="34" borderId="13" xfId="0" applyNumberFormat="1" applyFont="1" applyFill="1" applyBorder="1" applyAlignment="1">
      <alignment horizontal="center" vertical="center" wrapText="1"/>
    </xf>
    <xf numFmtId="0" fontId="109" fillId="34" borderId="0" xfId="0" applyFont="1" applyFill="1" applyBorder="1" applyAlignment="1">
      <alignment vertical="top" wrapText="1"/>
    </xf>
    <xf numFmtId="2" fontId="110" fillId="34" borderId="13" xfId="0" applyNumberFormat="1" applyFont="1" applyFill="1" applyBorder="1" applyAlignment="1">
      <alignment horizontal="center" vertical="center" wrapText="1"/>
    </xf>
    <xf numFmtId="2" fontId="110" fillId="34" borderId="14" xfId="0" applyNumberFormat="1" applyFont="1" applyFill="1" applyBorder="1" applyAlignment="1">
      <alignment horizontal="center" vertical="center" wrapText="1"/>
    </xf>
    <xf numFmtId="2" fontId="105" fillId="34" borderId="14" xfId="0" applyNumberFormat="1" applyFont="1" applyFill="1" applyBorder="1" applyAlignment="1">
      <alignment horizontal="center" vertical="center" wrapText="1"/>
    </xf>
    <xf numFmtId="0" fontId="105" fillId="34" borderId="15" xfId="0" applyFont="1" applyFill="1" applyBorder="1" applyAlignment="1">
      <alignment horizontal="center" vertical="center" wrapText="1"/>
    </xf>
    <xf numFmtId="0" fontId="104" fillId="34" borderId="15" xfId="0" applyFont="1" applyFill="1" applyBorder="1" applyAlignment="1">
      <alignment vertical="top" wrapText="1"/>
    </xf>
    <xf numFmtId="1" fontId="102" fillId="34" borderId="10" xfId="0" applyNumberFormat="1" applyFont="1" applyFill="1" applyBorder="1" applyAlignment="1">
      <alignment horizontal="center" vertical="center" wrapText="1"/>
    </xf>
    <xf numFmtId="0" fontId="100" fillId="34" borderId="10" xfId="0" applyFont="1" applyFill="1" applyBorder="1" applyAlignment="1">
      <alignment vertical="top" wrapText="1"/>
    </xf>
    <xf numFmtId="2" fontId="110" fillId="34" borderId="10" xfId="0" applyNumberFormat="1" applyFont="1" applyFill="1" applyBorder="1" applyAlignment="1">
      <alignment horizontal="center" vertical="center" wrapText="1"/>
    </xf>
    <xf numFmtId="0" fontId="111" fillId="34" borderId="10" xfId="0" applyFont="1" applyFill="1" applyBorder="1" applyAlignment="1">
      <alignment horizontal="center" vertical="top"/>
    </xf>
    <xf numFmtId="0" fontId="91" fillId="34" borderId="10" xfId="0" applyFont="1" applyFill="1" applyBorder="1" applyAlignment="1">
      <alignment vertical="top" wrapText="1"/>
    </xf>
    <xf numFmtId="0" fontId="112" fillId="34" borderId="10" xfId="0" applyFont="1" applyFill="1" applyBorder="1" applyAlignment="1">
      <alignment horizontal="center" vertical="center" wrapText="1"/>
    </xf>
    <xf numFmtId="0" fontId="100" fillId="34" borderId="10" xfId="0" applyFont="1" applyFill="1" applyBorder="1" applyAlignment="1">
      <alignment vertical="top"/>
    </xf>
    <xf numFmtId="0" fontId="113" fillId="34" borderId="10" xfId="0" applyFont="1" applyFill="1" applyBorder="1" applyAlignment="1">
      <alignment vertical="top" wrapText="1"/>
    </xf>
    <xf numFmtId="0" fontId="100" fillId="34" borderId="10" xfId="0" applyFont="1" applyFill="1" applyBorder="1" applyAlignment="1">
      <alignment vertical="top" shrinkToFit="1"/>
    </xf>
    <xf numFmtId="0" fontId="114" fillId="34" borderId="10" xfId="0" applyFont="1" applyFill="1" applyBorder="1" applyAlignment="1">
      <alignment vertical="top" wrapText="1"/>
    </xf>
    <xf numFmtId="0" fontId="100" fillId="34" borderId="10" xfId="0" applyFont="1" applyFill="1" applyBorder="1" applyAlignment="1">
      <alignment horizontal="left" vertical="top" wrapText="1"/>
    </xf>
    <xf numFmtId="0" fontId="101" fillId="34" borderId="10" xfId="0" applyFont="1" applyFill="1" applyBorder="1" applyAlignment="1">
      <alignment vertical="top"/>
    </xf>
    <xf numFmtId="0" fontId="111" fillId="34" borderId="10" xfId="0" applyFont="1" applyFill="1" applyBorder="1" applyAlignment="1">
      <alignment vertical="top" wrapText="1"/>
    </xf>
    <xf numFmtId="2" fontId="97" fillId="34" borderId="10" xfId="0" applyNumberFormat="1" applyFont="1" applyFill="1" applyBorder="1" applyAlignment="1">
      <alignment horizontal="center" wrapText="1"/>
    </xf>
    <xf numFmtId="2" fontId="97" fillId="34" borderId="13" xfId="0" applyNumberFormat="1" applyFont="1" applyFill="1" applyBorder="1" applyAlignment="1">
      <alignment horizontal="center" wrapText="1"/>
    </xf>
    <xf numFmtId="2" fontId="103" fillId="34" borderId="13" xfId="0" applyNumberFormat="1" applyFont="1" applyFill="1" applyBorder="1" applyAlignment="1">
      <alignment horizontal="center" vertical="center" wrapText="1"/>
    </xf>
    <xf numFmtId="2" fontId="105" fillId="34" borderId="13" xfId="0" applyNumberFormat="1" applyFont="1" applyFill="1" applyBorder="1" applyAlignment="1">
      <alignment horizontal="center" vertical="center" wrapText="1"/>
    </xf>
    <xf numFmtId="0" fontId="100" fillId="34" borderId="10" xfId="0" applyFont="1" applyFill="1" applyBorder="1" applyAlignment="1">
      <alignment wrapText="1"/>
    </xf>
    <xf numFmtId="0" fontId="102" fillId="34" borderId="10" xfId="0" applyFont="1" applyFill="1" applyBorder="1" applyAlignment="1">
      <alignment horizontal="center" wrapText="1"/>
    </xf>
    <xf numFmtId="2" fontId="103" fillId="34" borderId="13" xfId="0" applyNumberFormat="1" applyFont="1" applyFill="1" applyBorder="1" applyAlignment="1">
      <alignment horizontal="center" wrapText="1"/>
    </xf>
    <xf numFmtId="0" fontId="91" fillId="34" borderId="0" xfId="0" applyFont="1" applyFill="1" applyBorder="1" applyAlignment="1">
      <alignment wrapText="1"/>
    </xf>
    <xf numFmtId="0" fontId="101" fillId="34" borderId="10" xfId="0" applyFont="1" applyFill="1" applyBorder="1" applyAlignment="1">
      <alignment wrapText="1"/>
    </xf>
    <xf numFmtId="2" fontId="110" fillId="34" borderId="10" xfId="0" applyNumberFormat="1" applyFont="1" applyFill="1" applyBorder="1" applyAlignment="1">
      <alignment horizontal="center" wrapText="1"/>
    </xf>
    <xf numFmtId="0" fontId="115" fillId="34" borderId="10" xfId="0" applyFont="1" applyFill="1" applyBorder="1" applyAlignment="1">
      <alignment horizontal="center" vertical="center" wrapText="1"/>
    </xf>
    <xf numFmtId="2" fontId="110" fillId="34" borderId="13" xfId="0" applyNumberFormat="1" applyFont="1" applyFill="1" applyBorder="1" applyAlignment="1">
      <alignment horizontal="center" wrapText="1"/>
    </xf>
    <xf numFmtId="0" fontId="103" fillId="34" borderId="13" xfId="0" applyFont="1" applyFill="1" applyBorder="1" applyAlignment="1">
      <alignment horizontal="center" vertical="center" wrapText="1"/>
    </xf>
    <xf numFmtId="2" fontId="104" fillId="34" borderId="13" xfId="0" applyNumberFormat="1" applyFont="1" applyFill="1" applyBorder="1" applyAlignment="1">
      <alignment vertical="top" wrapText="1"/>
    </xf>
    <xf numFmtId="2" fontId="97" fillId="34" borderId="16" xfId="0" applyNumberFormat="1" applyFont="1" applyFill="1" applyBorder="1" applyAlignment="1">
      <alignment horizontal="center" vertical="center" wrapText="1"/>
    </xf>
    <xf numFmtId="2" fontId="106" fillId="34" borderId="10" xfId="0" applyNumberFormat="1" applyFont="1" applyFill="1" applyBorder="1" applyAlignment="1">
      <alignment horizontal="center" wrapText="1"/>
    </xf>
    <xf numFmtId="2" fontId="106" fillId="34" borderId="13" xfId="0" applyNumberFormat="1" applyFont="1" applyFill="1" applyBorder="1" applyAlignment="1">
      <alignment horizontal="center" wrapText="1"/>
    </xf>
    <xf numFmtId="2" fontId="107" fillId="34" borderId="10" xfId="0" applyNumberFormat="1" applyFont="1" applyFill="1" applyBorder="1" applyAlignment="1">
      <alignment horizontal="center" wrapText="1"/>
    </xf>
    <xf numFmtId="2" fontId="107" fillId="34" borderId="13" xfId="0" applyNumberFormat="1" applyFont="1" applyFill="1" applyBorder="1" applyAlignment="1">
      <alignment horizontal="center" wrapText="1"/>
    </xf>
    <xf numFmtId="0" fontId="116" fillId="34" borderId="10" xfId="0" applyFont="1" applyFill="1" applyBorder="1" applyAlignment="1">
      <alignment horizontal="center" vertical="top"/>
    </xf>
    <xf numFmtId="0" fontId="90" fillId="34" borderId="10" xfId="0" applyFont="1" applyFill="1" applyBorder="1" applyAlignment="1">
      <alignment horizontal="center" vertical="top"/>
    </xf>
    <xf numFmtId="2" fontId="90" fillId="34" borderId="10" xfId="0" applyNumberFormat="1" applyFont="1" applyFill="1" applyBorder="1" applyAlignment="1">
      <alignment horizontal="center" vertical="top"/>
    </xf>
    <xf numFmtId="0" fontId="116" fillId="34" borderId="10" xfId="0" applyFont="1" applyFill="1" applyBorder="1" applyAlignment="1">
      <alignment/>
    </xf>
    <xf numFmtId="2" fontId="97" fillId="34" borderId="13" xfId="0" applyNumberFormat="1" applyFont="1" applyFill="1" applyBorder="1" applyAlignment="1">
      <alignment horizontal="center" vertical="top" wrapText="1"/>
    </xf>
    <xf numFmtId="0" fontId="27" fillId="34" borderId="10" xfId="0" applyFont="1" applyFill="1" applyBorder="1" applyAlignment="1">
      <alignment horizontal="left"/>
    </xf>
    <xf numFmtId="2" fontId="97" fillId="34" borderId="10" xfId="0" applyNumberFormat="1" applyFont="1" applyFill="1" applyBorder="1" applyAlignment="1">
      <alignment horizontal="center" vertical="top" wrapText="1"/>
    </xf>
    <xf numFmtId="0" fontId="27" fillId="34" borderId="10" xfId="0" applyFont="1" applyFill="1" applyBorder="1" applyAlignment="1">
      <alignment wrapText="1"/>
    </xf>
    <xf numFmtId="0" fontId="111" fillId="34" borderId="10" xfId="0" applyFont="1" applyFill="1" applyBorder="1" applyAlignment="1">
      <alignment vertical="top" wrapText="1" shrinkToFit="1"/>
    </xf>
    <xf numFmtId="0" fontId="100" fillId="34" borderId="10" xfId="0" applyFont="1" applyFill="1" applyBorder="1" applyAlignment="1">
      <alignment horizontal="left" vertical="top" wrapText="1" shrinkToFit="1"/>
    </xf>
    <xf numFmtId="0" fontId="111" fillId="34" borderId="10" xfId="0" applyFont="1" applyFill="1" applyBorder="1" applyAlignment="1">
      <alignment horizontal="left" vertical="top" wrapText="1" shrinkToFit="1"/>
    </xf>
    <xf numFmtId="2" fontId="108" fillId="34" borderId="10" xfId="0" applyNumberFormat="1" applyFont="1" applyFill="1" applyBorder="1" applyAlignment="1">
      <alignment horizontal="center" vertical="center" wrapText="1"/>
    </xf>
    <xf numFmtId="2" fontId="110" fillId="34" borderId="10" xfId="0" applyNumberFormat="1" applyFont="1" applyFill="1" applyBorder="1" applyAlignment="1">
      <alignment horizontal="center" vertical="center" wrapText="1" shrinkToFit="1"/>
    </xf>
    <xf numFmtId="2" fontId="110" fillId="34" borderId="13" xfId="0" applyNumberFormat="1" applyFont="1" applyFill="1" applyBorder="1" applyAlignment="1">
      <alignment horizontal="center" vertical="center" wrapText="1" shrinkToFit="1"/>
    </xf>
    <xf numFmtId="0" fontId="101" fillId="34" borderId="17" xfId="0" applyFont="1" applyFill="1" applyBorder="1" applyAlignment="1">
      <alignment vertical="top" wrapText="1"/>
    </xf>
    <xf numFmtId="0" fontId="102" fillId="34" borderId="17" xfId="0" applyFont="1" applyFill="1" applyBorder="1" applyAlignment="1">
      <alignment horizontal="center" vertical="center" wrapText="1"/>
    </xf>
    <xf numFmtId="2" fontId="108" fillId="34" borderId="17" xfId="0" applyNumberFormat="1" applyFont="1" applyFill="1" applyBorder="1" applyAlignment="1">
      <alignment horizontal="center" vertical="center" wrapText="1"/>
    </xf>
    <xf numFmtId="2" fontId="110" fillId="34" borderId="17" xfId="0" applyNumberFormat="1" applyFont="1" applyFill="1" applyBorder="1" applyAlignment="1">
      <alignment horizontal="center" vertical="center" wrapText="1"/>
    </xf>
    <xf numFmtId="2" fontId="110" fillId="34" borderId="18" xfId="0" applyNumberFormat="1" applyFont="1" applyFill="1" applyBorder="1" applyAlignment="1">
      <alignment horizontal="center" vertical="center" wrapText="1"/>
    </xf>
    <xf numFmtId="0" fontId="27" fillId="34" borderId="13" xfId="0" applyFont="1" applyFill="1" applyBorder="1" applyAlignment="1">
      <alignment horizontal="center" vertical="top" wrapText="1"/>
    </xf>
    <xf numFmtId="0" fontId="91" fillId="34" borderId="13" xfId="0" applyFont="1" applyFill="1" applyBorder="1" applyAlignment="1">
      <alignment vertical="top" wrapText="1"/>
    </xf>
    <xf numFmtId="0" fontId="91" fillId="0" borderId="10" xfId="0" applyFont="1" applyFill="1" applyBorder="1" applyAlignment="1">
      <alignment vertical="top" wrapText="1"/>
    </xf>
    <xf numFmtId="2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98" fillId="0" borderId="10" xfId="0" applyFont="1" applyFill="1" applyBorder="1" applyAlignment="1">
      <alignment horizontal="center" vertical="center"/>
    </xf>
    <xf numFmtId="0" fontId="100" fillId="34" borderId="10" xfId="0" applyFont="1" applyFill="1" applyBorder="1" applyAlignment="1">
      <alignment vertical="center" wrapText="1"/>
    </xf>
    <xf numFmtId="0" fontId="91" fillId="34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17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righ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2" fontId="117" fillId="0" borderId="14" xfId="0" applyNumberFormat="1" applyFont="1" applyFill="1" applyBorder="1" applyAlignment="1">
      <alignment horizontal="center" vertical="center" wrapText="1"/>
    </xf>
    <xf numFmtId="2" fontId="117" fillId="0" borderId="0" xfId="0" applyNumberFormat="1" applyFont="1" applyFill="1" applyBorder="1" applyAlignment="1">
      <alignment horizontal="center" vertical="center" wrapText="1"/>
    </xf>
    <xf numFmtId="2" fontId="108" fillId="34" borderId="15" xfId="0" applyNumberFormat="1" applyFont="1" applyFill="1" applyBorder="1" applyAlignment="1">
      <alignment horizontal="center" vertical="center" wrapText="1"/>
    </xf>
    <xf numFmtId="2" fontId="108" fillId="34" borderId="19" xfId="0" applyNumberFormat="1" applyFont="1" applyFill="1" applyBorder="1" applyAlignment="1">
      <alignment horizontal="center" vertical="center" wrapText="1"/>
    </xf>
    <xf numFmtId="2" fontId="97" fillId="34" borderId="17" xfId="0" applyNumberFormat="1" applyFont="1" applyFill="1" applyBorder="1" applyAlignment="1">
      <alignment horizontal="center" wrapText="1"/>
    </xf>
    <xf numFmtId="2" fontId="97" fillId="34" borderId="12" xfId="0" applyNumberFormat="1" applyFont="1" applyFill="1" applyBorder="1" applyAlignment="1">
      <alignment horizontal="center" wrapText="1"/>
    </xf>
    <xf numFmtId="0" fontId="118" fillId="34" borderId="12" xfId="0" applyFont="1" applyFill="1" applyBorder="1" applyAlignment="1">
      <alignment/>
    </xf>
    <xf numFmtId="2" fontId="97" fillId="34" borderId="17" xfId="0" applyNumberFormat="1" applyFont="1" applyFill="1" applyBorder="1" applyAlignment="1">
      <alignment horizontal="center" vertical="center" wrapText="1"/>
    </xf>
    <xf numFmtId="2" fontId="97" fillId="34" borderId="12" xfId="0" applyNumberFormat="1" applyFont="1" applyFill="1" applyBorder="1" applyAlignment="1">
      <alignment horizontal="center" vertical="center" wrapText="1"/>
    </xf>
    <xf numFmtId="0" fontId="119" fillId="34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409575</xdr:colOff>
      <xdr:row>16</xdr:row>
      <xdr:rowOff>57150</xdr:rowOff>
    </xdr:to>
    <xdr:pic>
      <xdr:nvPicPr>
        <xdr:cNvPr id="1" name="Picture 2" descr="C:\Users\desktop\Desktop\Budget Cov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72775" cy="3657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161</xdr:row>
      <xdr:rowOff>66675</xdr:rowOff>
    </xdr:from>
    <xdr:to>
      <xdr:col>4</xdr:col>
      <xdr:colOff>9525</xdr:colOff>
      <xdr:row>162</xdr:row>
      <xdr:rowOff>209550</xdr:rowOff>
    </xdr:to>
    <xdr:sp>
      <xdr:nvSpPr>
        <xdr:cNvPr id="1" name="AutoShape 17"/>
        <xdr:cNvSpPr>
          <a:spLocks/>
        </xdr:cNvSpPr>
      </xdr:nvSpPr>
      <xdr:spPr>
        <a:xfrm>
          <a:off x="4600575" y="46815375"/>
          <a:ext cx="0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161</xdr:row>
      <xdr:rowOff>66675</xdr:rowOff>
    </xdr:from>
    <xdr:to>
      <xdr:col>3</xdr:col>
      <xdr:colOff>85725</xdr:colOff>
      <xdr:row>162</xdr:row>
      <xdr:rowOff>209550</xdr:rowOff>
    </xdr:to>
    <xdr:sp>
      <xdr:nvSpPr>
        <xdr:cNvPr id="2" name="AutoShape 17"/>
        <xdr:cNvSpPr>
          <a:spLocks/>
        </xdr:cNvSpPr>
      </xdr:nvSpPr>
      <xdr:spPr>
        <a:xfrm>
          <a:off x="3943350" y="46815375"/>
          <a:ext cx="857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161</xdr:row>
      <xdr:rowOff>66675</xdr:rowOff>
    </xdr:from>
    <xdr:to>
      <xdr:col>3</xdr:col>
      <xdr:colOff>85725</xdr:colOff>
      <xdr:row>162</xdr:row>
      <xdr:rowOff>209550</xdr:rowOff>
    </xdr:to>
    <xdr:sp>
      <xdr:nvSpPr>
        <xdr:cNvPr id="3" name="AutoShape 17"/>
        <xdr:cNvSpPr>
          <a:spLocks/>
        </xdr:cNvSpPr>
      </xdr:nvSpPr>
      <xdr:spPr>
        <a:xfrm>
          <a:off x="3943350" y="46815375"/>
          <a:ext cx="857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66675</xdr:rowOff>
    </xdr:from>
    <xdr:to>
      <xdr:col>4</xdr:col>
      <xdr:colOff>9525</xdr:colOff>
      <xdr:row>162</xdr:row>
      <xdr:rowOff>209550</xdr:rowOff>
    </xdr:to>
    <xdr:sp>
      <xdr:nvSpPr>
        <xdr:cNvPr id="4" name="AutoShape 17"/>
        <xdr:cNvSpPr>
          <a:spLocks/>
        </xdr:cNvSpPr>
      </xdr:nvSpPr>
      <xdr:spPr>
        <a:xfrm>
          <a:off x="4600575" y="46815375"/>
          <a:ext cx="0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66675</xdr:rowOff>
    </xdr:from>
    <xdr:to>
      <xdr:col>4</xdr:col>
      <xdr:colOff>9525</xdr:colOff>
      <xdr:row>162</xdr:row>
      <xdr:rowOff>209550</xdr:rowOff>
    </xdr:to>
    <xdr:sp>
      <xdr:nvSpPr>
        <xdr:cNvPr id="5" name="AutoShape 17"/>
        <xdr:cNvSpPr>
          <a:spLocks/>
        </xdr:cNvSpPr>
      </xdr:nvSpPr>
      <xdr:spPr>
        <a:xfrm>
          <a:off x="4600575" y="46815375"/>
          <a:ext cx="0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66675</xdr:rowOff>
    </xdr:from>
    <xdr:to>
      <xdr:col>4</xdr:col>
      <xdr:colOff>9525</xdr:colOff>
      <xdr:row>162</xdr:row>
      <xdr:rowOff>209550</xdr:rowOff>
    </xdr:to>
    <xdr:sp>
      <xdr:nvSpPr>
        <xdr:cNvPr id="6" name="AutoShape 17"/>
        <xdr:cNvSpPr>
          <a:spLocks/>
        </xdr:cNvSpPr>
      </xdr:nvSpPr>
      <xdr:spPr>
        <a:xfrm>
          <a:off x="4600575" y="46815375"/>
          <a:ext cx="0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66675</xdr:rowOff>
    </xdr:from>
    <xdr:to>
      <xdr:col>4</xdr:col>
      <xdr:colOff>9525</xdr:colOff>
      <xdr:row>162</xdr:row>
      <xdr:rowOff>209550</xdr:rowOff>
    </xdr:to>
    <xdr:sp>
      <xdr:nvSpPr>
        <xdr:cNvPr id="7" name="AutoShape 17"/>
        <xdr:cNvSpPr>
          <a:spLocks/>
        </xdr:cNvSpPr>
      </xdr:nvSpPr>
      <xdr:spPr>
        <a:xfrm>
          <a:off x="4600575" y="46815375"/>
          <a:ext cx="0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66675</xdr:rowOff>
    </xdr:from>
    <xdr:to>
      <xdr:col>4</xdr:col>
      <xdr:colOff>9525</xdr:colOff>
      <xdr:row>162</xdr:row>
      <xdr:rowOff>209550</xdr:rowOff>
    </xdr:to>
    <xdr:sp>
      <xdr:nvSpPr>
        <xdr:cNvPr id="8" name="AutoShape 17"/>
        <xdr:cNvSpPr>
          <a:spLocks/>
        </xdr:cNvSpPr>
      </xdr:nvSpPr>
      <xdr:spPr>
        <a:xfrm>
          <a:off x="4600575" y="46815375"/>
          <a:ext cx="0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66675</xdr:rowOff>
    </xdr:from>
    <xdr:to>
      <xdr:col>4</xdr:col>
      <xdr:colOff>9525</xdr:colOff>
      <xdr:row>162</xdr:row>
      <xdr:rowOff>209550</xdr:rowOff>
    </xdr:to>
    <xdr:sp>
      <xdr:nvSpPr>
        <xdr:cNvPr id="9" name="AutoShape 17"/>
        <xdr:cNvSpPr>
          <a:spLocks/>
        </xdr:cNvSpPr>
      </xdr:nvSpPr>
      <xdr:spPr>
        <a:xfrm>
          <a:off x="4600575" y="46815375"/>
          <a:ext cx="0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66675</xdr:rowOff>
    </xdr:from>
    <xdr:to>
      <xdr:col>4</xdr:col>
      <xdr:colOff>9525</xdr:colOff>
      <xdr:row>162</xdr:row>
      <xdr:rowOff>209550</xdr:rowOff>
    </xdr:to>
    <xdr:sp>
      <xdr:nvSpPr>
        <xdr:cNvPr id="10" name="AutoShape 17"/>
        <xdr:cNvSpPr>
          <a:spLocks/>
        </xdr:cNvSpPr>
      </xdr:nvSpPr>
      <xdr:spPr>
        <a:xfrm>
          <a:off x="4600575" y="46815375"/>
          <a:ext cx="0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SheetLayoutView="100" zoomScalePageLayoutView="0" workbookViewId="0" topLeftCell="A1">
      <selection activeCell="I6" sqref="I6"/>
    </sheetView>
  </sheetViews>
  <sheetFormatPr defaultColWidth="9.140625" defaultRowHeight="24.75" customHeight="1"/>
  <cols>
    <col min="1" max="1" width="5.421875" style="0" customWidth="1"/>
    <col min="2" max="2" width="26.140625" style="0" customWidth="1"/>
    <col min="3" max="3" width="33.421875" style="0" customWidth="1"/>
    <col min="4" max="4" width="15.28125" style="0" customWidth="1"/>
    <col min="5" max="5" width="0.13671875" style="0" hidden="1" customWidth="1"/>
    <col min="6" max="6" width="16.7109375" style="0" customWidth="1"/>
    <col min="7" max="7" width="13.28125" style="0" customWidth="1"/>
    <col min="8" max="8" width="0.13671875" style="30" customWidth="1"/>
    <col min="9" max="9" width="14.7109375" style="30" customWidth="1"/>
    <col min="10" max="10" width="16.28125" style="0" customWidth="1"/>
    <col min="11" max="11" width="18.28125" style="0" customWidth="1"/>
  </cols>
  <sheetData>
    <row r="1" spans="1:10" ht="43.5" customHeight="1">
      <c r="A1" s="195" t="s">
        <v>733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1" s="77" customFormat="1" ht="60" customHeight="1">
      <c r="A2" s="76" t="s">
        <v>242</v>
      </c>
      <c r="B2" s="76" t="s">
        <v>421</v>
      </c>
      <c r="C2" s="76" t="s">
        <v>422</v>
      </c>
      <c r="D2" s="95" t="s">
        <v>731</v>
      </c>
      <c r="E2" s="95" t="s">
        <v>598</v>
      </c>
      <c r="F2" s="95" t="s">
        <v>728</v>
      </c>
      <c r="G2" s="95" t="s">
        <v>729</v>
      </c>
      <c r="H2" s="95" t="s">
        <v>598</v>
      </c>
      <c r="I2" s="95" t="s">
        <v>732</v>
      </c>
      <c r="J2" s="95" t="s">
        <v>728</v>
      </c>
      <c r="K2" s="95" t="s">
        <v>730</v>
      </c>
    </row>
    <row r="3" spans="1:11" ht="21.75" customHeight="1">
      <c r="A3" s="196">
        <v>1</v>
      </c>
      <c r="B3" s="196" t="s">
        <v>423</v>
      </c>
      <c r="C3" s="1" t="s">
        <v>424</v>
      </c>
      <c r="D3" s="75"/>
      <c r="E3" s="75"/>
      <c r="F3" s="75"/>
      <c r="G3" s="75"/>
      <c r="H3" s="29"/>
      <c r="I3" s="29"/>
      <c r="J3" s="29"/>
      <c r="K3" s="75"/>
    </row>
    <row r="4" spans="1:11" ht="19.5" customHeight="1">
      <c r="A4" s="196"/>
      <c r="B4" s="196"/>
      <c r="C4" s="2" t="s">
        <v>425</v>
      </c>
      <c r="D4" s="75"/>
      <c r="E4" s="75"/>
      <c r="F4" s="75"/>
      <c r="G4" s="75"/>
      <c r="H4" s="29"/>
      <c r="I4" s="29"/>
      <c r="J4" s="29"/>
      <c r="K4" s="75"/>
    </row>
    <row r="5" spans="1:11" ht="21.75" customHeight="1">
      <c r="A5" s="1">
        <v>2</v>
      </c>
      <c r="B5" s="1" t="s">
        <v>426</v>
      </c>
      <c r="C5" s="1" t="s">
        <v>427</v>
      </c>
      <c r="D5" s="75"/>
      <c r="E5" s="75"/>
      <c r="F5" s="75"/>
      <c r="G5" s="75"/>
      <c r="H5" s="29"/>
      <c r="I5" s="29"/>
      <c r="J5" s="29"/>
      <c r="K5" s="75"/>
    </row>
    <row r="6" spans="1:11" ht="23.25" customHeight="1">
      <c r="A6" s="1">
        <v>3</v>
      </c>
      <c r="B6" s="1" t="s">
        <v>428</v>
      </c>
      <c r="C6" s="1" t="s">
        <v>429</v>
      </c>
      <c r="D6" s="75"/>
      <c r="E6" s="75"/>
      <c r="F6" s="75"/>
      <c r="G6" s="75"/>
      <c r="H6" s="29"/>
      <c r="I6" s="29"/>
      <c r="J6" s="29"/>
      <c r="K6" s="75"/>
    </row>
    <row r="7" spans="1:11" ht="21.75" customHeight="1">
      <c r="A7" s="1">
        <v>4</v>
      </c>
      <c r="B7" s="1" t="s">
        <v>430</v>
      </c>
      <c r="C7" s="1" t="s">
        <v>431</v>
      </c>
      <c r="D7" s="75"/>
      <c r="E7" s="75"/>
      <c r="F7" s="75"/>
      <c r="G7" s="75"/>
      <c r="H7" s="29"/>
      <c r="I7" s="29"/>
      <c r="J7" s="29"/>
      <c r="K7" s="75"/>
    </row>
    <row r="8" spans="1:11" ht="21.75" customHeight="1">
      <c r="A8" s="197">
        <v>5</v>
      </c>
      <c r="B8" s="199" t="s">
        <v>432</v>
      </c>
      <c r="C8" s="1" t="s">
        <v>433</v>
      </c>
      <c r="D8" s="75"/>
      <c r="E8" s="75"/>
      <c r="F8" s="75"/>
      <c r="G8" s="75"/>
      <c r="H8" s="29"/>
      <c r="I8" s="29"/>
      <c r="J8" s="29"/>
      <c r="K8" s="75"/>
    </row>
    <row r="9" spans="1:11" ht="21.75" customHeight="1">
      <c r="A9" s="198"/>
      <c r="B9" s="200"/>
      <c r="C9" s="1" t="s">
        <v>434</v>
      </c>
      <c r="D9" s="75"/>
      <c r="E9" s="75"/>
      <c r="F9" s="75"/>
      <c r="G9" s="75"/>
      <c r="H9" s="29"/>
      <c r="I9" s="29"/>
      <c r="J9" s="29"/>
      <c r="K9" s="75"/>
    </row>
    <row r="10" spans="1:11" ht="21.75" customHeight="1">
      <c r="A10" s="1">
        <v>6</v>
      </c>
      <c r="B10" s="1" t="s">
        <v>435</v>
      </c>
      <c r="C10" s="1" t="s">
        <v>436</v>
      </c>
      <c r="D10" s="75"/>
      <c r="E10" s="75"/>
      <c r="F10" s="75"/>
      <c r="G10" s="75"/>
      <c r="H10" s="29"/>
      <c r="I10" s="29"/>
      <c r="J10" s="29"/>
      <c r="K10" s="75"/>
    </row>
    <row r="11" spans="1:11" ht="21.75" customHeight="1">
      <c r="A11" s="1">
        <v>7</v>
      </c>
      <c r="B11" s="1" t="s">
        <v>437</v>
      </c>
      <c r="C11" s="1" t="s">
        <v>438</v>
      </c>
      <c r="D11" s="75"/>
      <c r="E11" s="75"/>
      <c r="F11" s="75"/>
      <c r="G11" s="75"/>
      <c r="H11" s="29"/>
      <c r="I11" s="29"/>
      <c r="J11" s="29"/>
      <c r="K11" s="75"/>
    </row>
    <row r="12" spans="1:11" ht="21.75" customHeight="1">
      <c r="A12" s="1">
        <v>8</v>
      </c>
      <c r="B12" s="1" t="s">
        <v>439</v>
      </c>
      <c r="C12" s="1" t="s">
        <v>440</v>
      </c>
      <c r="D12" s="75"/>
      <c r="E12" s="75"/>
      <c r="F12" s="75"/>
      <c r="G12" s="75"/>
      <c r="H12" s="29"/>
      <c r="I12" s="29"/>
      <c r="J12" s="29"/>
      <c r="K12" s="75"/>
    </row>
    <row r="13" spans="1:11" ht="21.75" customHeight="1">
      <c r="A13" s="3">
        <v>9</v>
      </c>
      <c r="B13" s="15" t="s">
        <v>441</v>
      </c>
      <c r="C13" s="1" t="s">
        <v>15</v>
      </c>
      <c r="D13" s="75"/>
      <c r="E13" s="75"/>
      <c r="F13" s="75"/>
      <c r="G13" s="75"/>
      <c r="H13" s="29"/>
      <c r="I13" s="29"/>
      <c r="J13" s="29"/>
      <c r="K13" s="75"/>
    </row>
    <row r="14" spans="1:11" ht="21.75" customHeight="1">
      <c r="A14" s="5"/>
      <c r="B14" s="5"/>
      <c r="C14" s="1" t="s">
        <v>442</v>
      </c>
      <c r="D14" s="75"/>
      <c r="E14" s="75"/>
      <c r="F14" s="75"/>
      <c r="G14" s="75"/>
      <c r="H14" s="29"/>
      <c r="I14" s="29"/>
      <c r="J14" s="29"/>
      <c r="K14" s="75"/>
    </row>
    <row r="15" spans="1:11" ht="21.75" customHeight="1">
      <c r="A15" s="1">
        <v>10</v>
      </c>
      <c r="B15" s="1" t="s">
        <v>443</v>
      </c>
      <c r="C15" s="1" t="s">
        <v>444</v>
      </c>
      <c r="D15" s="75"/>
      <c r="E15" s="75"/>
      <c r="F15" s="75"/>
      <c r="G15" s="75"/>
      <c r="H15" s="29"/>
      <c r="I15" s="29"/>
      <c r="J15" s="29"/>
      <c r="K15" s="75"/>
    </row>
    <row r="16" spans="1:11" ht="21.75" customHeight="1">
      <c r="A16" s="1"/>
      <c r="B16" s="1"/>
      <c r="C16" s="1" t="s">
        <v>445</v>
      </c>
      <c r="D16" s="75"/>
      <c r="E16" s="75"/>
      <c r="F16" s="75"/>
      <c r="G16" s="75"/>
      <c r="H16" s="29"/>
      <c r="I16" s="29"/>
      <c r="J16" s="29"/>
      <c r="K16" s="75"/>
    </row>
    <row r="17" spans="1:11" ht="21.75" customHeight="1">
      <c r="A17" s="1">
        <v>11</v>
      </c>
      <c r="B17" s="1" t="s">
        <v>235</v>
      </c>
      <c r="C17" s="1" t="s">
        <v>446</v>
      </c>
      <c r="D17" s="75"/>
      <c r="E17" s="75"/>
      <c r="F17" s="75"/>
      <c r="G17" s="75"/>
      <c r="H17" s="29"/>
      <c r="I17" s="29"/>
      <c r="J17" s="29"/>
      <c r="K17" s="75"/>
    </row>
    <row r="18" spans="1:11" ht="37.5">
      <c r="A18" s="1">
        <v>12</v>
      </c>
      <c r="B18" s="1" t="s">
        <v>447</v>
      </c>
      <c r="C18" s="1" t="s">
        <v>448</v>
      </c>
      <c r="D18" s="75"/>
      <c r="E18" s="75"/>
      <c r="F18" s="75"/>
      <c r="G18" s="75"/>
      <c r="H18" s="29"/>
      <c r="I18" s="29"/>
      <c r="J18" s="29"/>
      <c r="K18" s="75"/>
    </row>
    <row r="19" spans="1:11" ht="21.75" customHeight="1">
      <c r="A19" s="1"/>
      <c r="B19" s="4" t="s">
        <v>441</v>
      </c>
      <c r="C19" s="1" t="s">
        <v>449</v>
      </c>
      <c r="D19" s="75"/>
      <c r="E19" s="75"/>
      <c r="F19" s="75"/>
      <c r="G19" s="75"/>
      <c r="H19" s="29"/>
      <c r="I19" s="29"/>
      <c r="J19" s="29"/>
      <c r="K19" s="75"/>
    </row>
    <row r="20" spans="1:11" ht="21.75" customHeight="1">
      <c r="A20" s="1"/>
      <c r="B20" s="1"/>
      <c r="C20" s="1" t="s">
        <v>457</v>
      </c>
      <c r="D20" s="75"/>
      <c r="E20" s="75"/>
      <c r="F20" s="75"/>
      <c r="G20" s="75"/>
      <c r="H20" s="75"/>
      <c r="I20" s="75"/>
      <c r="J20" s="75"/>
      <c r="K20" s="75"/>
    </row>
    <row r="21" spans="1:7" ht="24.75" customHeight="1">
      <c r="A21" s="8"/>
      <c r="B21" s="6"/>
      <c r="C21" s="6"/>
      <c r="D21" s="6"/>
      <c r="E21" s="201"/>
      <c r="F21" s="201"/>
      <c r="G21" s="201"/>
    </row>
    <row r="22" spans="1:9" ht="24.75" customHeight="1">
      <c r="A22" s="7"/>
      <c r="B22" s="7"/>
      <c r="C22" s="7"/>
      <c r="D22" s="7"/>
      <c r="E22" s="194" t="s">
        <v>249</v>
      </c>
      <c r="F22" s="194"/>
      <c r="G22" s="194"/>
      <c r="H22" s="194"/>
      <c r="I22" s="194"/>
    </row>
    <row r="23" spans="1:9" ht="24.75" customHeight="1">
      <c r="A23" s="7"/>
      <c r="B23" s="7"/>
      <c r="C23" s="7" t="s">
        <v>166</v>
      </c>
      <c r="D23" s="7"/>
      <c r="E23" s="194" t="s">
        <v>0</v>
      </c>
      <c r="F23" s="194"/>
      <c r="G23" s="194"/>
      <c r="H23" s="194"/>
      <c r="I23" s="194"/>
    </row>
  </sheetData>
  <sheetProtection/>
  <mergeCells count="8">
    <mergeCell ref="E22:I22"/>
    <mergeCell ref="E23:I23"/>
    <mergeCell ref="A1:J1"/>
    <mergeCell ref="A3:A4"/>
    <mergeCell ref="B3:B4"/>
    <mergeCell ref="A8:A9"/>
    <mergeCell ref="B8:B9"/>
    <mergeCell ref="E21:G21"/>
  </mergeCells>
  <printOptions/>
  <pageMargins left="0.95" right="0.45" top="0.75" bottom="0.25" header="0.3" footer="0.3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46" zoomScaleNormal="46" zoomScalePageLayoutView="0" workbookViewId="0" topLeftCell="A1">
      <selection activeCell="W22" sqref="W22"/>
    </sheetView>
  </sheetViews>
  <sheetFormatPr defaultColWidth="9.140625" defaultRowHeight="15"/>
  <cols>
    <col min="1" max="16384" width="9.140625" style="14" customWidth="1"/>
  </cols>
  <sheetData>
    <row r="8" ht="24" customHeight="1"/>
    <row r="10" ht="49.5" customHeight="1"/>
  </sheetData>
  <sheetProtection/>
  <printOptions/>
  <pageMargins left="1" right="0.75" top="0.75" bottom="1" header="0.3" footer="0.3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="82" zoomScaleNormal="82" zoomScalePageLayoutView="0" workbookViewId="0" topLeftCell="A1">
      <selection activeCell="H27" sqref="H27"/>
    </sheetView>
  </sheetViews>
  <sheetFormatPr defaultColWidth="9.140625" defaultRowHeight="15"/>
  <cols>
    <col min="1" max="1" width="8.28125" style="0" customWidth="1"/>
    <col min="2" max="2" width="32.57421875" style="0" customWidth="1"/>
    <col min="3" max="3" width="13.8515625" style="0" customWidth="1"/>
    <col min="4" max="4" width="11.00390625" style="0" customWidth="1"/>
    <col min="5" max="5" width="10.7109375" style="0" customWidth="1"/>
    <col min="6" max="6" width="32.57421875" style="0" bestFit="1" customWidth="1"/>
    <col min="7" max="7" width="20.57421875" style="0" customWidth="1"/>
  </cols>
  <sheetData>
    <row r="1" spans="1:7" ht="24">
      <c r="A1" s="203" t="s">
        <v>0</v>
      </c>
      <c r="B1" s="203"/>
      <c r="C1" s="203"/>
      <c r="D1" s="203"/>
      <c r="E1" s="203"/>
      <c r="F1" s="203"/>
      <c r="G1" s="203"/>
    </row>
    <row r="2" spans="1:7" ht="24">
      <c r="A2" s="203" t="s">
        <v>753</v>
      </c>
      <c r="B2" s="203"/>
      <c r="C2" s="203"/>
      <c r="D2" s="203"/>
      <c r="E2" s="203"/>
      <c r="F2" s="203"/>
      <c r="G2" s="203"/>
    </row>
    <row r="3" spans="1:7" ht="24">
      <c r="A3" s="202" t="s">
        <v>202</v>
      </c>
      <c r="B3" s="202"/>
      <c r="C3" s="202"/>
      <c r="D3" s="33"/>
      <c r="E3" s="202" t="s">
        <v>203</v>
      </c>
      <c r="F3" s="202"/>
      <c r="G3" s="202"/>
    </row>
    <row r="4" spans="1:7" ht="22.5">
      <c r="A4" s="34" t="s">
        <v>204</v>
      </c>
      <c r="B4" s="31" t="s">
        <v>205</v>
      </c>
      <c r="C4" s="31" t="s">
        <v>206</v>
      </c>
      <c r="D4" s="35"/>
      <c r="E4" s="31" t="s">
        <v>204</v>
      </c>
      <c r="F4" s="31" t="s">
        <v>205</v>
      </c>
      <c r="G4" s="31" t="s">
        <v>206</v>
      </c>
    </row>
    <row r="5" spans="1:7" ht="21">
      <c r="A5" s="36"/>
      <c r="B5" s="36"/>
      <c r="C5" s="36"/>
      <c r="D5" s="37"/>
      <c r="E5" s="32">
        <v>1</v>
      </c>
      <c r="F5" s="36" t="s">
        <v>207</v>
      </c>
      <c r="G5" s="32" t="s">
        <v>591</v>
      </c>
    </row>
    <row r="6" spans="1:7" ht="21">
      <c r="A6" s="32">
        <v>1</v>
      </c>
      <c r="B6" s="36" t="s">
        <v>208</v>
      </c>
      <c r="C6" s="32">
        <v>1</v>
      </c>
      <c r="D6" s="38"/>
      <c r="E6" s="32">
        <v>2</v>
      </c>
      <c r="F6" s="36" t="s">
        <v>209</v>
      </c>
      <c r="G6" s="32">
        <v>11</v>
      </c>
    </row>
    <row r="7" spans="1:7" ht="21">
      <c r="A7" s="32">
        <v>2</v>
      </c>
      <c r="B7" s="36" t="s">
        <v>210</v>
      </c>
      <c r="C7" s="32">
        <v>2</v>
      </c>
      <c r="D7" s="38"/>
      <c r="E7" s="32">
        <v>3</v>
      </c>
      <c r="F7" s="36" t="s">
        <v>211</v>
      </c>
      <c r="G7" s="32">
        <v>11</v>
      </c>
    </row>
    <row r="8" spans="1:7" ht="21">
      <c r="A8" s="32">
        <v>3</v>
      </c>
      <c r="B8" s="36" t="s">
        <v>212</v>
      </c>
      <c r="C8" s="32">
        <v>3</v>
      </c>
      <c r="D8" s="38"/>
      <c r="E8" s="32">
        <v>4</v>
      </c>
      <c r="F8" s="36" t="s">
        <v>213</v>
      </c>
      <c r="G8" s="32" t="s">
        <v>777</v>
      </c>
    </row>
    <row r="9" spans="1:7" ht="21">
      <c r="A9" s="32">
        <v>4</v>
      </c>
      <c r="B9" s="36" t="s">
        <v>214</v>
      </c>
      <c r="C9" s="32">
        <v>3</v>
      </c>
      <c r="D9" s="38"/>
      <c r="E9" s="32">
        <v>5</v>
      </c>
      <c r="F9" s="36" t="s">
        <v>215</v>
      </c>
      <c r="G9" s="32" t="s">
        <v>778</v>
      </c>
    </row>
    <row r="10" spans="1:7" ht="21">
      <c r="A10" s="32">
        <v>5</v>
      </c>
      <c r="B10" s="36" t="s">
        <v>216</v>
      </c>
      <c r="C10" s="32">
        <v>4</v>
      </c>
      <c r="D10" s="38"/>
      <c r="E10" s="32">
        <v>6</v>
      </c>
      <c r="F10" s="36" t="s">
        <v>217</v>
      </c>
      <c r="G10" s="32">
        <v>19</v>
      </c>
    </row>
    <row r="11" spans="1:7" ht="21">
      <c r="A11" s="32">
        <v>6</v>
      </c>
      <c r="B11" s="36" t="s">
        <v>218</v>
      </c>
      <c r="C11" s="32">
        <v>4</v>
      </c>
      <c r="D11" s="38"/>
      <c r="E11" s="32">
        <v>7</v>
      </c>
      <c r="F11" s="36" t="s">
        <v>219</v>
      </c>
      <c r="G11" s="32">
        <v>19</v>
      </c>
    </row>
    <row r="12" spans="1:7" ht="21">
      <c r="A12" s="32">
        <v>7</v>
      </c>
      <c r="B12" s="36" t="s">
        <v>220</v>
      </c>
      <c r="C12" s="32">
        <v>4</v>
      </c>
      <c r="D12" s="38"/>
      <c r="E12" s="32">
        <v>8</v>
      </c>
      <c r="F12" s="36" t="s">
        <v>221</v>
      </c>
      <c r="G12" s="32" t="s">
        <v>779</v>
      </c>
    </row>
    <row r="13" spans="1:7" ht="21">
      <c r="A13" s="32">
        <v>8</v>
      </c>
      <c r="B13" s="36" t="s">
        <v>222</v>
      </c>
      <c r="C13" s="32">
        <v>4</v>
      </c>
      <c r="D13" s="38"/>
      <c r="E13" s="32">
        <v>9</v>
      </c>
      <c r="F13" s="36" t="s">
        <v>223</v>
      </c>
      <c r="G13" s="32">
        <v>21</v>
      </c>
    </row>
    <row r="14" spans="1:7" ht="21">
      <c r="A14" s="32">
        <v>9</v>
      </c>
      <c r="B14" s="36" t="s">
        <v>417</v>
      </c>
      <c r="C14" s="32">
        <v>4</v>
      </c>
      <c r="D14" s="38"/>
      <c r="E14" s="32">
        <v>10</v>
      </c>
      <c r="F14" s="36" t="s">
        <v>225</v>
      </c>
      <c r="G14" s="32" t="s">
        <v>780</v>
      </c>
    </row>
    <row r="15" spans="1:7" ht="21">
      <c r="A15" s="32">
        <v>10</v>
      </c>
      <c r="B15" s="36" t="s">
        <v>226</v>
      </c>
      <c r="C15" s="32">
        <v>5</v>
      </c>
      <c r="D15" s="38"/>
      <c r="E15" s="32">
        <v>11</v>
      </c>
      <c r="F15" s="36" t="s">
        <v>227</v>
      </c>
      <c r="G15" s="32" t="s">
        <v>781</v>
      </c>
    </row>
    <row r="16" spans="1:7" ht="21">
      <c r="A16" s="32">
        <v>11</v>
      </c>
      <c r="B16" s="36" t="s">
        <v>228</v>
      </c>
      <c r="C16" s="32">
        <v>5</v>
      </c>
      <c r="D16" s="38"/>
      <c r="E16" s="32">
        <v>12</v>
      </c>
      <c r="F16" s="36" t="s">
        <v>15</v>
      </c>
      <c r="G16" s="32">
        <v>26</v>
      </c>
    </row>
    <row r="17" spans="1:7" ht="21">
      <c r="A17" s="32">
        <v>12</v>
      </c>
      <c r="B17" s="36" t="s">
        <v>229</v>
      </c>
      <c r="C17" s="32">
        <v>5</v>
      </c>
      <c r="D17" s="38"/>
      <c r="E17" s="32">
        <v>13</v>
      </c>
      <c r="F17" s="36" t="s">
        <v>230</v>
      </c>
      <c r="G17" s="32" t="s">
        <v>782</v>
      </c>
    </row>
    <row r="18" spans="1:7" ht="21">
      <c r="A18" s="32">
        <v>13</v>
      </c>
      <c r="B18" s="36" t="s">
        <v>231</v>
      </c>
      <c r="C18" s="32">
        <v>5</v>
      </c>
      <c r="D18" s="38"/>
      <c r="E18" s="32">
        <v>14</v>
      </c>
      <c r="F18" s="36" t="s">
        <v>17</v>
      </c>
      <c r="G18" s="32">
        <v>29</v>
      </c>
    </row>
    <row r="19" spans="1:7" ht="21">
      <c r="A19" s="32">
        <v>14</v>
      </c>
      <c r="B19" s="36" t="s">
        <v>232</v>
      </c>
      <c r="C19" s="32">
        <v>5</v>
      </c>
      <c r="D19" s="38"/>
      <c r="E19" s="32">
        <v>15</v>
      </c>
      <c r="F19" s="36" t="s">
        <v>233</v>
      </c>
      <c r="G19" s="32" t="s">
        <v>592</v>
      </c>
    </row>
    <row r="20" spans="1:7" ht="21">
      <c r="A20" s="32">
        <v>15</v>
      </c>
      <c r="B20" s="36" t="s">
        <v>234</v>
      </c>
      <c r="C20" s="32">
        <v>6</v>
      </c>
      <c r="D20" s="38"/>
      <c r="E20" s="32">
        <v>16</v>
      </c>
      <c r="F20" s="36" t="s">
        <v>235</v>
      </c>
      <c r="G20" s="32" t="s">
        <v>783</v>
      </c>
    </row>
    <row r="21" spans="1:7" ht="21">
      <c r="A21" s="32">
        <v>16</v>
      </c>
      <c r="B21" s="36" t="s">
        <v>236</v>
      </c>
      <c r="C21" s="32">
        <v>6</v>
      </c>
      <c r="D21" s="38"/>
      <c r="E21" s="32">
        <v>17</v>
      </c>
      <c r="F21" s="36" t="s">
        <v>19</v>
      </c>
      <c r="G21" s="32">
        <v>32</v>
      </c>
    </row>
    <row r="22" spans="1:7" ht="21">
      <c r="A22" s="32">
        <v>17</v>
      </c>
      <c r="B22" s="36" t="s">
        <v>237</v>
      </c>
      <c r="C22" s="32">
        <v>7</v>
      </c>
      <c r="D22" s="38"/>
      <c r="E22" s="32">
        <v>18</v>
      </c>
      <c r="F22" s="36" t="s">
        <v>238</v>
      </c>
      <c r="G22" s="32">
        <v>33</v>
      </c>
    </row>
    <row r="23" spans="1:7" ht="21">
      <c r="A23" s="32">
        <v>18</v>
      </c>
      <c r="B23" s="36" t="s">
        <v>239</v>
      </c>
      <c r="C23" s="32">
        <v>8</v>
      </c>
      <c r="D23" s="38"/>
      <c r="E23" s="32">
        <v>19</v>
      </c>
      <c r="F23" s="36" t="s">
        <v>240</v>
      </c>
      <c r="G23" s="32">
        <v>34</v>
      </c>
    </row>
    <row r="24" spans="1:7" ht="21">
      <c r="A24" s="36"/>
      <c r="B24" s="36"/>
      <c r="C24" s="32"/>
      <c r="D24" s="37"/>
      <c r="E24" s="32">
        <v>20</v>
      </c>
      <c r="F24" s="36" t="s">
        <v>241</v>
      </c>
      <c r="G24" s="32" t="s">
        <v>784</v>
      </c>
    </row>
    <row r="25" spans="1:7" ht="15">
      <c r="A25" s="39"/>
      <c r="B25" s="39"/>
      <c r="C25" s="39"/>
      <c r="D25" s="39"/>
      <c r="E25" s="39"/>
      <c r="F25" s="39"/>
      <c r="G25" s="39"/>
    </row>
    <row r="26" ht="15">
      <c r="F26" t="s">
        <v>166</v>
      </c>
    </row>
    <row r="28" ht="15">
      <c r="G28" t="s">
        <v>166</v>
      </c>
    </row>
  </sheetData>
  <sheetProtection/>
  <mergeCells count="4">
    <mergeCell ref="A3:C3"/>
    <mergeCell ref="A1:G1"/>
    <mergeCell ref="A2:G2"/>
    <mergeCell ref="E3:G3"/>
  </mergeCells>
  <printOptions/>
  <pageMargins left="1.25" right="0.75" top="0.75" bottom="1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tabSelected="1" view="pageBreakPreview" zoomScale="67" zoomScaleSheetLayoutView="67" zoomScalePageLayoutView="0" workbookViewId="0" topLeftCell="A1">
      <selection activeCell="O13" sqref="O13"/>
    </sheetView>
  </sheetViews>
  <sheetFormatPr defaultColWidth="9.140625" defaultRowHeight="15"/>
  <cols>
    <col min="1" max="1" width="7.421875" style="41" customWidth="1"/>
    <col min="2" max="2" width="39.57421875" style="9" customWidth="1"/>
    <col min="3" max="3" width="18.57421875" style="9" customWidth="1"/>
    <col min="4" max="4" width="0.2890625" style="9" hidden="1" customWidth="1"/>
    <col min="5" max="5" width="19.421875" style="9" customWidth="1"/>
    <col min="6" max="6" width="18.140625" style="9" customWidth="1"/>
    <col min="7" max="7" width="17.421875" style="9" hidden="1" customWidth="1"/>
    <col min="8" max="9" width="19.421875" style="9" customWidth="1"/>
    <col min="10" max="16384" width="9.140625" style="9" customWidth="1"/>
  </cols>
  <sheetData>
    <row r="1" spans="1:9" ht="19.5" customHeight="1">
      <c r="A1" s="205" t="s">
        <v>0</v>
      </c>
      <c r="B1" s="205"/>
      <c r="C1" s="205"/>
      <c r="D1" s="205"/>
      <c r="E1" s="205"/>
      <c r="F1" s="205"/>
      <c r="G1" s="205"/>
      <c r="H1" s="205"/>
      <c r="I1" s="205"/>
    </row>
    <row r="2" spans="1:9" ht="27" customHeight="1">
      <c r="A2" s="206" t="s">
        <v>754</v>
      </c>
      <c r="B2" s="206"/>
      <c r="C2" s="206"/>
      <c r="D2" s="206"/>
      <c r="E2" s="206"/>
      <c r="F2" s="206"/>
      <c r="G2" s="206"/>
      <c r="H2" s="206"/>
      <c r="I2" s="206"/>
    </row>
    <row r="3" spans="1:9" s="40" customFormat="1" ht="69" customHeight="1">
      <c r="A3" s="45" t="s">
        <v>242</v>
      </c>
      <c r="B3" s="44" t="s">
        <v>205</v>
      </c>
      <c r="C3" s="80" t="s">
        <v>600</v>
      </c>
      <c r="D3" s="80"/>
      <c r="E3" s="80" t="s">
        <v>601</v>
      </c>
      <c r="F3" s="80" t="s">
        <v>602</v>
      </c>
      <c r="G3" s="80"/>
      <c r="H3" s="80" t="s">
        <v>751</v>
      </c>
      <c r="I3" s="80" t="s">
        <v>752</v>
      </c>
    </row>
    <row r="4" spans="1:9" ht="21" customHeight="1">
      <c r="A4" s="79"/>
      <c r="B4" s="81" t="s">
        <v>202</v>
      </c>
      <c r="C4" s="82"/>
      <c r="D4" s="82"/>
      <c r="E4" s="82"/>
      <c r="F4" s="48"/>
      <c r="G4" s="48"/>
      <c r="H4" s="48"/>
      <c r="I4" s="48"/>
    </row>
    <row r="5" spans="1:9" ht="21" customHeight="1">
      <c r="A5" s="79">
        <v>1</v>
      </c>
      <c r="B5" s="81" t="s">
        <v>243</v>
      </c>
      <c r="C5" s="188">
        <v>60.16</v>
      </c>
      <c r="D5" s="189">
        <f>C31</f>
        <v>61.56</v>
      </c>
      <c r="E5" s="188">
        <v>4648.5</v>
      </c>
      <c r="F5" s="188">
        <v>61.56</v>
      </c>
      <c r="G5" s="188">
        <v>3449.32</v>
      </c>
      <c r="H5" s="188">
        <v>5500</v>
      </c>
      <c r="I5" s="188">
        <f>H5+F5</f>
        <v>5561.56</v>
      </c>
    </row>
    <row r="6" spans="1:9" ht="21" customHeight="1">
      <c r="A6" s="79">
        <v>2</v>
      </c>
      <c r="B6" s="81" t="s">
        <v>244</v>
      </c>
      <c r="C6" s="188">
        <v>2999.5</v>
      </c>
      <c r="D6" s="189" t="e">
        <f>#REF!</f>
        <v>#REF!</v>
      </c>
      <c r="E6" s="188">
        <v>3079.5</v>
      </c>
      <c r="F6" s="188">
        <v>4500</v>
      </c>
      <c r="G6" s="188">
        <v>0</v>
      </c>
      <c r="H6" s="188">
        <v>0</v>
      </c>
      <c r="I6" s="188">
        <f aca="true" t="shared" si="0" ref="I6:I18">H6+F6</f>
        <v>4500</v>
      </c>
    </row>
    <row r="7" spans="1:9" ht="21" customHeight="1">
      <c r="A7" s="79"/>
      <c r="B7" s="81" t="s">
        <v>245</v>
      </c>
      <c r="C7" s="188" t="e">
        <f>#REF!</f>
        <v>#REF!</v>
      </c>
      <c r="D7" s="189" t="e">
        <f>#REF!</f>
        <v>#REF!</v>
      </c>
      <c r="E7" s="188">
        <v>925.3</v>
      </c>
      <c r="F7" s="188">
        <v>1125.3</v>
      </c>
      <c r="G7" s="188">
        <v>0</v>
      </c>
      <c r="H7" s="188">
        <v>0</v>
      </c>
      <c r="I7" s="188">
        <f t="shared" si="0"/>
        <v>1125.3</v>
      </c>
    </row>
    <row r="8" spans="1:9" ht="21" customHeight="1">
      <c r="A8" s="79">
        <v>2</v>
      </c>
      <c r="B8" s="81" t="s">
        <v>588</v>
      </c>
      <c r="C8" s="188" t="e">
        <f aca="true" t="shared" si="1" ref="C8:H8">SUM(C6:C7)</f>
        <v>#REF!</v>
      </c>
      <c r="D8" s="188" t="e">
        <f t="shared" si="1"/>
        <v>#REF!</v>
      </c>
      <c r="E8" s="188">
        <f t="shared" si="1"/>
        <v>4004.8</v>
      </c>
      <c r="F8" s="188">
        <f t="shared" si="1"/>
        <v>5625.3</v>
      </c>
      <c r="G8" s="188">
        <f t="shared" si="1"/>
        <v>0</v>
      </c>
      <c r="H8" s="188">
        <f t="shared" si="1"/>
        <v>0</v>
      </c>
      <c r="I8" s="188">
        <f t="shared" si="0"/>
        <v>5625.3</v>
      </c>
    </row>
    <row r="9" spans="1:9" ht="21" customHeight="1">
      <c r="A9" s="79">
        <v>3</v>
      </c>
      <c r="B9" s="81" t="s">
        <v>508</v>
      </c>
      <c r="C9" s="188" t="e">
        <f aca="true" t="shared" si="2" ref="C9:H9">C5+C8</f>
        <v>#REF!</v>
      </c>
      <c r="D9" s="188" t="e">
        <f t="shared" si="2"/>
        <v>#REF!</v>
      </c>
      <c r="E9" s="188">
        <f>E5+E8</f>
        <v>8653.3</v>
      </c>
      <c r="F9" s="188">
        <f>F5+F8</f>
        <v>5686.860000000001</v>
      </c>
      <c r="G9" s="188">
        <f t="shared" si="2"/>
        <v>3449.32</v>
      </c>
      <c r="H9" s="188">
        <f t="shared" si="2"/>
        <v>5500</v>
      </c>
      <c r="I9" s="188">
        <f t="shared" si="0"/>
        <v>11186.86</v>
      </c>
    </row>
    <row r="10" spans="1:9" ht="21" customHeight="1">
      <c r="A10" s="79">
        <v>4</v>
      </c>
      <c r="B10" s="81" t="s">
        <v>246</v>
      </c>
      <c r="C10" s="188">
        <v>0</v>
      </c>
      <c r="D10" s="189" t="e">
        <f>#REF!</f>
        <v>#REF!</v>
      </c>
      <c r="E10" s="188">
        <v>241.64</v>
      </c>
      <c r="F10" s="188">
        <v>0</v>
      </c>
      <c r="G10" s="188">
        <v>0</v>
      </c>
      <c r="H10" s="188">
        <v>0</v>
      </c>
      <c r="I10" s="188">
        <f t="shared" si="0"/>
        <v>0</v>
      </c>
    </row>
    <row r="11" spans="1:9" ht="21" customHeight="1">
      <c r="A11" s="79">
        <v>5</v>
      </c>
      <c r="B11" s="81" t="s">
        <v>247</v>
      </c>
      <c r="C11" s="188">
        <v>54.82</v>
      </c>
      <c r="D11" s="189" t="e">
        <f>(#REF!+#REF!+#REF!)/100000</f>
        <v>#REF!</v>
      </c>
      <c r="E11" s="188">
        <v>646.08</v>
      </c>
      <c r="F11" s="188">
        <v>54.82</v>
      </c>
      <c r="G11" s="188">
        <v>0</v>
      </c>
      <c r="H11" s="188">
        <v>0</v>
      </c>
      <c r="I11" s="188">
        <f t="shared" si="0"/>
        <v>54.82</v>
      </c>
    </row>
    <row r="12" spans="1:9" ht="21" customHeight="1">
      <c r="A12" s="79"/>
      <c r="B12" s="81" t="s">
        <v>248</v>
      </c>
      <c r="C12" s="188">
        <v>0</v>
      </c>
      <c r="D12" s="189">
        <v>1</v>
      </c>
      <c r="E12" s="188">
        <v>0</v>
      </c>
      <c r="F12" s="188">
        <v>0</v>
      </c>
      <c r="G12" s="188">
        <v>0</v>
      </c>
      <c r="H12" s="188">
        <v>0</v>
      </c>
      <c r="I12" s="188">
        <f t="shared" si="0"/>
        <v>0</v>
      </c>
    </row>
    <row r="13" spans="1:9" ht="21" customHeight="1">
      <c r="A13" s="79">
        <v>5</v>
      </c>
      <c r="B13" s="81" t="s">
        <v>515</v>
      </c>
      <c r="C13" s="188">
        <f aca="true" t="shared" si="3" ref="C13:H13">SUM(C11:C12)</f>
        <v>54.82</v>
      </c>
      <c r="D13" s="189" t="e">
        <f t="shared" si="3"/>
        <v>#REF!</v>
      </c>
      <c r="E13" s="188">
        <f t="shared" si="3"/>
        <v>646.08</v>
      </c>
      <c r="F13" s="188">
        <f t="shared" si="3"/>
        <v>54.82</v>
      </c>
      <c r="G13" s="188">
        <f t="shared" si="3"/>
        <v>0</v>
      </c>
      <c r="H13" s="188">
        <f t="shared" si="3"/>
        <v>0</v>
      </c>
      <c r="I13" s="188">
        <f t="shared" si="0"/>
        <v>54.82</v>
      </c>
    </row>
    <row r="14" spans="1:9" ht="21" customHeight="1">
      <c r="A14" s="79">
        <v>6</v>
      </c>
      <c r="B14" s="81" t="s">
        <v>509</v>
      </c>
      <c r="C14" s="188">
        <f aca="true" t="shared" si="4" ref="C14:H14">C10+C13</f>
        <v>54.82</v>
      </c>
      <c r="D14" s="189" t="e">
        <f t="shared" si="4"/>
        <v>#REF!</v>
      </c>
      <c r="E14" s="188">
        <f t="shared" si="4"/>
        <v>887.72</v>
      </c>
      <c r="F14" s="188">
        <f t="shared" si="4"/>
        <v>54.82</v>
      </c>
      <c r="G14" s="188">
        <f t="shared" si="4"/>
        <v>0</v>
      </c>
      <c r="H14" s="188">
        <f t="shared" si="4"/>
        <v>0</v>
      </c>
      <c r="I14" s="188">
        <f t="shared" si="0"/>
        <v>54.82</v>
      </c>
    </row>
    <row r="15" spans="1:9" ht="21" customHeight="1">
      <c r="A15" s="79">
        <v>7</v>
      </c>
      <c r="B15" s="81" t="s">
        <v>510</v>
      </c>
      <c r="C15" s="188">
        <f aca="true" t="shared" si="5" ref="C15:D19">C5+C10</f>
        <v>60.16</v>
      </c>
      <c r="D15" s="189" t="e">
        <f t="shared" si="5"/>
        <v>#REF!</v>
      </c>
      <c r="E15" s="188">
        <f>E5+E10</f>
        <v>4890.14</v>
      </c>
      <c r="F15" s="188">
        <v>61.56</v>
      </c>
      <c r="G15" s="188">
        <v>3449.32</v>
      </c>
      <c r="H15" s="188">
        <v>5500</v>
      </c>
      <c r="I15" s="188">
        <f t="shared" si="0"/>
        <v>5561.56</v>
      </c>
    </row>
    <row r="16" spans="1:9" ht="21" customHeight="1">
      <c r="A16" s="79">
        <v>8</v>
      </c>
      <c r="B16" s="81" t="s">
        <v>512</v>
      </c>
      <c r="C16" s="188">
        <f t="shared" si="5"/>
        <v>3054.32</v>
      </c>
      <c r="D16" s="189" t="e">
        <f t="shared" si="5"/>
        <v>#REF!</v>
      </c>
      <c r="E16" s="188">
        <f>E6+E13</f>
        <v>3725.58</v>
      </c>
      <c r="F16" s="188">
        <v>4554.82</v>
      </c>
      <c r="G16" s="188">
        <v>0</v>
      </c>
      <c r="H16" s="188">
        <v>0</v>
      </c>
      <c r="I16" s="188">
        <f t="shared" si="0"/>
        <v>4554.82</v>
      </c>
    </row>
    <row r="17" spans="1:9" ht="21" customHeight="1">
      <c r="A17" s="79"/>
      <c r="B17" s="81" t="s">
        <v>513</v>
      </c>
      <c r="C17" s="188" t="e">
        <f t="shared" si="5"/>
        <v>#REF!</v>
      </c>
      <c r="D17" s="189" t="e">
        <f t="shared" si="5"/>
        <v>#REF!</v>
      </c>
      <c r="E17" s="188">
        <v>925.3</v>
      </c>
      <c r="F17" s="188">
        <f>F7+F12</f>
        <v>1125.3</v>
      </c>
      <c r="G17" s="188">
        <v>0</v>
      </c>
      <c r="H17" s="188">
        <f>H7+H12</f>
        <v>0</v>
      </c>
      <c r="I17" s="188">
        <f t="shared" si="0"/>
        <v>1125.3</v>
      </c>
    </row>
    <row r="18" spans="1:9" ht="21" customHeight="1">
      <c r="A18" s="79">
        <v>8</v>
      </c>
      <c r="B18" s="81" t="s">
        <v>514</v>
      </c>
      <c r="C18" s="188" t="e">
        <f t="shared" si="5"/>
        <v>#REF!</v>
      </c>
      <c r="D18" s="189" t="e">
        <f t="shared" si="5"/>
        <v>#REF!</v>
      </c>
      <c r="E18" s="188">
        <f>E8+E13</f>
        <v>4650.88</v>
      </c>
      <c r="F18" s="188">
        <f>SUM(F16:F17)</f>
        <v>5680.12</v>
      </c>
      <c r="G18" s="188">
        <v>0</v>
      </c>
      <c r="H18" s="188">
        <f>SUM(H16:H17)</f>
        <v>0</v>
      </c>
      <c r="I18" s="188">
        <f t="shared" si="0"/>
        <v>5680.12</v>
      </c>
    </row>
    <row r="19" spans="1:9" ht="21" customHeight="1">
      <c r="A19" s="79">
        <v>9</v>
      </c>
      <c r="B19" s="81" t="s">
        <v>511</v>
      </c>
      <c r="C19" s="188" t="e">
        <f t="shared" si="5"/>
        <v>#REF!</v>
      </c>
      <c r="D19" s="189" t="e">
        <f t="shared" si="5"/>
        <v>#REF!</v>
      </c>
      <c r="E19" s="188">
        <f>E9+E14</f>
        <v>9541.019999999999</v>
      </c>
      <c r="F19" s="188">
        <v>5741.68</v>
      </c>
      <c r="G19" s="188">
        <v>3449.32</v>
      </c>
      <c r="H19" s="188">
        <f>H15+H18</f>
        <v>5500</v>
      </c>
      <c r="I19" s="188">
        <f>I15+I18</f>
        <v>11241.68</v>
      </c>
    </row>
    <row r="20" spans="1:8" ht="19.5" customHeight="1">
      <c r="A20" s="84"/>
      <c r="B20" s="85"/>
      <c r="C20" s="86"/>
      <c r="D20" s="87"/>
      <c r="E20" s="86"/>
      <c r="F20" s="86"/>
      <c r="G20" s="86"/>
      <c r="H20" s="86"/>
    </row>
    <row r="21" spans="1:3" ht="19.5" customHeight="1">
      <c r="A21" s="42"/>
      <c r="B21" s="10"/>
      <c r="C21" s="11"/>
    </row>
    <row r="22" spans="1:10" ht="19.5" customHeight="1">
      <c r="A22" s="43"/>
      <c r="B22" s="12" t="s">
        <v>166</v>
      </c>
      <c r="C22" s="47"/>
      <c r="F22" s="204" t="s">
        <v>249</v>
      </c>
      <c r="G22" s="204"/>
      <c r="H22" s="204"/>
      <c r="I22" s="204"/>
      <c r="J22" s="204"/>
    </row>
    <row r="23" spans="1:10" ht="19.5" customHeight="1">
      <c r="A23" s="43"/>
      <c r="B23" s="12"/>
      <c r="C23" s="207"/>
      <c r="D23" s="207"/>
      <c r="E23" s="207"/>
      <c r="F23" s="204" t="s">
        <v>0</v>
      </c>
      <c r="G23" s="204"/>
      <c r="H23" s="204"/>
      <c r="I23" s="204"/>
      <c r="J23" s="204"/>
    </row>
    <row r="24" spans="1:9" ht="21.75" customHeight="1">
      <c r="A24" s="204" t="s">
        <v>0</v>
      </c>
      <c r="B24" s="204"/>
      <c r="C24" s="204"/>
      <c r="D24" s="204"/>
      <c r="E24" s="204"/>
      <c r="F24" s="204"/>
      <c r="G24" s="204"/>
      <c r="H24" s="204"/>
      <c r="I24" s="204"/>
    </row>
    <row r="25" spans="1:9" ht="22.5" customHeight="1">
      <c r="A25" s="206" t="s">
        <v>750</v>
      </c>
      <c r="B25" s="206"/>
      <c r="C25" s="206"/>
      <c r="D25" s="206"/>
      <c r="E25" s="206"/>
      <c r="F25" s="206"/>
      <c r="G25" s="206"/>
      <c r="H25" s="206"/>
      <c r="I25" s="206"/>
    </row>
    <row r="26" spans="1:9" s="46" customFormat="1" ht="66" customHeight="1">
      <c r="A26" s="45" t="s">
        <v>242</v>
      </c>
      <c r="B26" s="44" t="s">
        <v>205</v>
      </c>
      <c r="C26" s="80" t="s">
        <v>600</v>
      </c>
      <c r="D26" s="80"/>
      <c r="E26" s="80" t="s">
        <v>601</v>
      </c>
      <c r="F26" s="80" t="s">
        <v>602</v>
      </c>
      <c r="G26" s="80"/>
      <c r="H26" s="80" t="s">
        <v>751</v>
      </c>
      <c r="I26" s="80" t="s">
        <v>752</v>
      </c>
    </row>
    <row r="27" spans="1:9" ht="23.25" customHeight="1">
      <c r="A27" s="20">
        <v>1</v>
      </c>
      <c r="B27" s="81" t="s">
        <v>250</v>
      </c>
      <c r="C27" s="82"/>
      <c r="D27" s="82"/>
      <c r="E27" s="82"/>
      <c r="F27" s="48"/>
      <c r="G27" s="48"/>
      <c r="H27" s="48"/>
      <c r="I27" s="48"/>
    </row>
    <row r="28" spans="1:9" ht="23.25" customHeight="1">
      <c r="A28" s="20"/>
      <c r="B28" s="81" t="s">
        <v>251</v>
      </c>
      <c r="C28" s="188">
        <v>2998.1</v>
      </c>
      <c r="D28" s="189" t="e">
        <f>#REF!</f>
        <v>#REF!</v>
      </c>
      <c r="E28" s="189">
        <v>7666.44</v>
      </c>
      <c r="F28" s="188">
        <v>4498.5</v>
      </c>
      <c r="G28" s="189">
        <v>3449.32</v>
      </c>
      <c r="H28" s="188">
        <v>5490.4</v>
      </c>
      <c r="I28" s="188">
        <f>F28+H28</f>
        <v>9988.9</v>
      </c>
    </row>
    <row r="29" spans="1:9" ht="23.25" customHeight="1">
      <c r="A29" s="20"/>
      <c r="B29" s="81" t="s">
        <v>252</v>
      </c>
      <c r="C29" s="188">
        <v>925.3</v>
      </c>
      <c r="D29" s="189" t="e">
        <f>#REF!</f>
        <v>#REF!</v>
      </c>
      <c r="E29" s="188">
        <v>925.3</v>
      </c>
      <c r="F29" s="188">
        <v>1125.3</v>
      </c>
      <c r="G29" s="189">
        <v>0</v>
      </c>
      <c r="H29" s="188">
        <v>0</v>
      </c>
      <c r="I29" s="188">
        <f aca="true" t="shared" si="6" ref="I29:I43">F29+H29</f>
        <v>1125.3</v>
      </c>
    </row>
    <row r="30" spans="1:9" ht="23.25" customHeight="1">
      <c r="A30" s="20">
        <v>1</v>
      </c>
      <c r="B30" s="81" t="s">
        <v>524</v>
      </c>
      <c r="C30" s="188">
        <f aca="true" t="shared" si="7" ref="C30:H30">SUM(C28:C29)</f>
        <v>3923.3999999999996</v>
      </c>
      <c r="D30" s="189" t="e">
        <f t="shared" si="7"/>
        <v>#REF!</v>
      </c>
      <c r="E30" s="188">
        <f>SUM(E28:E29)</f>
        <v>8591.74</v>
      </c>
      <c r="F30" s="188">
        <f>SUM(F28:F29)</f>
        <v>5623.8</v>
      </c>
      <c r="G30" s="188">
        <f t="shared" si="7"/>
        <v>3449.32</v>
      </c>
      <c r="H30" s="188">
        <f t="shared" si="7"/>
        <v>5490.4</v>
      </c>
      <c r="I30" s="188">
        <f t="shared" si="6"/>
        <v>11114.2</v>
      </c>
    </row>
    <row r="31" spans="1:9" ht="23.25" customHeight="1">
      <c r="A31" s="20">
        <v>2</v>
      </c>
      <c r="B31" s="81" t="s">
        <v>253</v>
      </c>
      <c r="C31" s="188">
        <v>61.56</v>
      </c>
      <c r="D31" s="189" t="e">
        <f>abstract!D9-abstract!D30</f>
        <v>#REF!</v>
      </c>
      <c r="E31" s="188">
        <v>61.56</v>
      </c>
      <c r="F31" s="189">
        <v>63.06</v>
      </c>
      <c r="G31" s="189">
        <v>0</v>
      </c>
      <c r="H31" s="188">
        <v>9.6</v>
      </c>
      <c r="I31" s="188">
        <f t="shared" si="6"/>
        <v>72.66</v>
      </c>
    </row>
    <row r="32" spans="1:9" ht="23.25" customHeight="1">
      <c r="A32" s="20">
        <v>3</v>
      </c>
      <c r="B32" s="81" t="s">
        <v>516</v>
      </c>
      <c r="C32" s="188">
        <f aca="true" t="shared" si="8" ref="C32:H32">SUM(C30:C31)</f>
        <v>3984.9599999999996</v>
      </c>
      <c r="D32" s="188" t="e">
        <f t="shared" si="8"/>
        <v>#REF!</v>
      </c>
      <c r="E32" s="188">
        <f>SUM(E30:E31)</f>
        <v>8653.3</v>
      </c>
      <c r="F32" s="188">
        <f>SUM(F30:F31)</f>
        <v>5686.860000000001</v>
      </c>
      <c r="G32" s="188">
        <f t="shared" si="8"/>
        <v>3449.32</v>
      </c>
      <c r="H32" s="188">
        <f t="shared" si="8"/>
        <v>5500</v>
      </c>
      <c r="I32" s="188">
        <f>I30+I31</f>
        <v>11186.86</v>
      </c>
    </row>
    <row r="33" spans="1:9" ht="23.25" customHeight="1">
      <c r="A33" s="20">
        <v>4</v>
      </c>
      <c r="B33" s="81" t="s">
        <v>254</v>
      </c>
      <c r="C33" s="189"/>
      <c r="D33" s="189"/>
      <c r="E33" s="189"/>
      <c r="F33" s="189"/>
      <c r="G33" s="189"/>
      <c r="H33" s="189"/>
      <c r="I33" s="188"/>
    </row>
    <row r="34" spans="1:9" ht="23.25" customHeight="1">
      <c r="A34" s="20"/>
      <c r="B34" s="81" t="s">
        <v>255</v>
      </c>
      <c r="C34" s="188">
        <v>54.82</v>
      </c>
      <c r="D34" s="189" t="e">
        <f>#REF!/100000</f>
        <v>#REF!</v>
      </c>
      <c r="E34" s="188">
        <v>887.72</v>
      </c>
      <c r="F34" s="189">
        <v>54.82</v>
      </c>
      <c r="G34" s="189">
        <v>0</v>
      </c>
      <c r="H34" s="189">
        <v>0</v>
      </c>
      <c r="I34" s="188">
        <f t="shared" si="6"/>
        <v>54.82</v>
      </c>
    </row>
    <row r="35" spans="1:9" ht="23.25" customHeight="1">
      <c r="A35" s="20"/>
      <c r="B35" s="81" t="s">
        <v>256</v>
      </c>
      <c r="C35" s="188">
        <v>0</v>
      </c>
      <c r="D35" s="188">
        <v>1</v>
      </c>
      <c r="E35" s="188">
        <v>0</v>
      </c>
      <c r="F35" s="188">
        <v>0</v>
      </c>
      <c r="G35" s="189">
        <v>0</v>
      </c>
      <c r="H35" s="189">
        <v>0</v>
      </c>
      <c r="I35" s="188">
        <f t="shared" si="6"/>
        <v>0</v>
      </c>
    </row>
    <row r="36" spans="1:9" ht="23.25" customHeight="1">
      <c r="A36" s="20">
        <v>4</v>
      </c>
      <c r="B36" s="81" t="s">
        <v>523</v>
      </c>
      <c r="C36" s="188">
        <f>SUM(C34:C35)</f>
        <v>54.82</v>
      </c>
      <c r="D36" s="189" t="e">
        <f>SUM(D34:D35)</f>
        <v>#REF!</v>
      </c>
      <c r="E36" s="188">
        <f>E34</f>
        <v>887.72</v>
      </c>
      <c r="F36" s="189">
        <f>SUM(F34:F35)</f>
        <v>54.82</v>
      </c>
      <c r="G36" s="189">
        <v>0</v>
      </c>
      <c r="H36" s="189">
        <f>SUM(H34:H35)</f>
        <v>0</v>
      </c>
      <c r="I36" s="188">
        <f t="shared" si="6"/>
        <v>54.82</v>
      </c>
    </row>
    <row r="37" spans="1:9" ht="23.25" customHeight="1">
      <c r="A37" s="20">
        <v>5</v>
      </c>
      <c r="B37" s="81" t="s">
        <v>257</v>
      </c>
      <c r="C37" s="188">
        <v>0</v>
      </c>
      <c r="D37" s="188">
        <v>1</v>
      </c>
      <c r="E37" s="188">
        <v>0</v>
      </c>
      <c r="F37" s="188">
        <v>0</v>
      </c>
      <c r="G37" s="189">
        <v>0</v>
      </c>
      <c r="H37" s="189">
        <v>0</v>
      </c>
      <c r="I37" s="188">
        <f t="shared" si="6"/>
        <v>0</v>
      </c>
    </row>
    <row r="38" spans="1:9" ht="23.25" customHeight="1">
      <c r="A38" s="20">
        <v>6</v>
      </c>
      <c r="B38" s="81" t="s">
        <v>517</v>
      </c>
      <c r="C38" s="188">
        <f>SUM(C36:C37)</f>
        <v>54.82</v>
      </c>
      <c r="D38" s="189" t="e">
        <f>SUM(D36:D37)</f>
        <v>#REF!</v>
      </c>
      <c r="E38" s="188">
        <f>E36</f>
        <v>887.72</v>
      </c>
      <c r="F38" s="189">
        <f>SUM(F36:F37)</f>
        <v>54.82</v>
      </c>
      <c r="G38" s="189">
        <v>0</v>
      </c>
      <c r="H38" s="189">
        <f>SUM(H36:H37)</f>
        <v>0</v>
      </c>
      <c r="I38" s="188">
        <f t="shared" si="6"/>
        <v>54.82</v>
      </c>
    </row>
    <row r="39" spans="1:9" ht="23.25" customHeight="1">
      <c r="A39" s="20">
        <v>7</v>
      </c>
      <c r="B39" s="81" t="s">
        <v>258</v>
      </c>
      <c r="C39" s="189"/>
      <c r="D39" s="189"/>
      <c r="E39" s="189"/>
      <c r="F39" s="189"/>
      <c r="G39" s="189"/>
      <c r="H39" s="189"/>
      <c r="I39" s="188">
        <f t="shared" si="6"/>
        <v>0</v>
      </c>
    </row>
    <row r="40" spans="1:9" ht="23.25" customHeight="1">
      <c r="A40" s="20"/>
      <c r="B40" s="81" t="s">
        <v>520</v>
      </c>
      <c r="C40" s="188">
        <f aca="true" t="shared" si="9" ref="C40:H40">C28+C34</f>
        <v>3052.92</v>
      </c>
      <c r="D40" s="189" t="e">
        <f t="shared" si="9"/>
        <v>#REF!</v>
      </c>
      <c r="E40" s="188">
        <f t="shared" si="9"/>
        <v>8554.16</v>
      </c>
      <c r="F40" s="188">
        <f t="shared" si="9"/>
        <v>4553.32</v>
      </c>
      <c r="G40" s="188">
        <f t="shared" si="9"/>
        <v>3449.32</v>
      </c>
      <c r="H40" s="188">
        <f t="shared" si="9"/>
        <v>5490.4</v>
      </c>
      <c r="I40" s="188">
        <f t="shared" si="6"/>
        <v>10043.72</v>
      </c>
    </row>
    <row r="41" spans="1:9" ht="23.25" customHeight="1">
      <c r="A41" s="20"/>
      <c r="B41" s="81" t="s">
        <v>521</v>
      </c>
      <c r="C41" s="188">
        <f>C29+C35</f>
        <v>925.3</v>
      </c>
      <c r="D41" s="189" t="e">
        <f>D29+D35</f>
        <v>#REF!</v>
      </c>
      <c r="E41" s="188">
        <v>925.3</v>
      </c>
      <c r="F41" s="188">
        <v>1125.3</v>
      </c>
      <c r="G41" s="189">
        <v>0</v>
      </c>
      <c r="H41" s="188">
        <v>0</v>
      </c>
      <c r="I41" s="188">
        <f t="shared" si="6"/>
        <v>1125.3</v>
      </c>
    </row>
    <row r="42" spans="1:9" ht="23.25" customHeight="1">
      <c r="A42" s="20"/>
      <c r="B42" s="81" t="s">
        <v>522</v>
      </c>
      <c r="C42" s="188">
        <f>C40+C41</f>
        <v>3978.2200000000003</v>
      </c>
      <c r="D42" s="189" t="e">
        <f>D40+D41</f>
        <v>#REF!</v>
      </c>
      <c r="E42" s="188">
        <f>SUM(E40:E41)</f>
        <v>9479.46</v>
      </c>
      <c r="F42" s="188">
        <f>SUM(F40:F41)</f>
        <v>5678.62</v>
      </c>
      <c r="G42" s="188">
        <f>SUM(G40:G41)</f>
        <v>3449.32</v>
      </c>
      <c r="H42" s="188">
        <f>SUM(H40:H41)</f>
        <v>5490.4</v>
      </c>
      <c r="I42" s="188">
        <f t="shared" si="6"/>
        <v>11169.02</v>
      </c>
    </row>
    <row r="43" spans="1:9" ht="23.25" customHeight="1">
      <c r="A43" s="20">
        <v>8</v>
      </c>
      <c r="B43" s="81" t="s">
        <v>518</v>
      </c>
      <c r="C43" s="188">
        <f>C31+C37</f>
        <v>61.56</v>
      </c>
      <c r="D43" s="189" t="e">
        <f>D31+D37</f>
        <v>#REF!</v>
      </c>
      <c r="E43" s="188">
        <v>61.56</v>
      </c>
      <c r="F43" s="189">
        <v>63.06</v>
      </c>
      <c r="G43" s="189">
        <v>0</v>
      </c>
      <c r="H43" s="188">
        <v>9.6</v>
      </c>
      <c r="I43" s="188">
        <f t="shared" si="6"/>
        <v>72.66</v>
      </c>
    </row>
    <row r="44" spans="1:9" ht="23.25" customHeight="1">
      <c r="A44" s="20">
        <v>9</v>
      </c>
      <c r="B44" s="81" t="s">
        <v>519</v>
      </c>
      <c r="C44" s="188">
        <f>C42+C43</f>
        <v>4039.78</v>
      </c>
      <c r="D44" s="189" t="e">
        <f>D42+D43</f>
        <v>#REF!</v>
      </c>
      <c r="E44" s="188">
        <f>E42+E43</f>
        <v>9541.019999999999</v>
      </c>
      <c r="F44" s="188">
        <f>SUM(F42:F43)</f>
        <v>5741.68</v>
      </c>
      <c r="G44" s="188">
        <f>SUM(G42:G43)</f>
        <v>3449.32</v>
      </c>
      <c r="H44" s="188">
        <f>SUM(H42:H43)</f>
        <v>5500</v>
      </c>
      <c r="I44" s="188">
        <f>SUM(I42:I43)</f>
        <v>11241.68</v>
      </c>
    </row>
    <row r="45" spans="1:8" ht="19.5" customHeight="1">
      <c r="A45" s="42"/>
      <c r="B45" s="85"/>
      <c r="C45" s="86"/>
      <c r="D45" s="87"/>
      <c r="E45" s="86"/>
      <c r="F45" s="86"/>
      <c r="G45" s="86"/>
      <c r="H45" s="86"/>
    </row>
    <row r="46" spans="1:8" ht="19.5" customHeight="1">
      <c r="A46" s="42"/>
      <c r="B46" s="85"/>
      <c r="C46" s="86"/>
      <c r="D46" s="87"/>
      <c r="E46" s="86"/>
      <c r="F46" s="86"/>
      <c r="G46" s="86"/>
      <c r="H46" s="86"/>
    </row>
    <row r="47" spans="5:10" ht="18.75" customHeight="1">
      <c r="E47" s="204" t="s">
        <v>249</v>
      </c>
      <c r="F47" s="204"/>
      <c r="G47" s="204"/>
      <c r="H47" s="204"/>
      <c r="I47" s="204"/>
      <c r="J47" s="47"/>
    </row>
    <row r="48" spans="5:10" ht="18.75" customHeight="1">
      <c r="E48" s="204" t="s">
        <v>0</v>
      </c>
      <c r="F48" s="204"/>
      <c r="G48" s="204"/>
      <c r="H48" s="204"/>
      <c r="I48" s="204"/>
      <c r="J48" s="47"/>
    </row>
  </sheetData>
  <sheetProtection/>
  <mergeCells count="9">
    <mergeCell ref="E48:I48"/>
    <mergeCell ref="A1:I1"/>
    <mergeCell ref="A2:I2"/>
    <mergeCell ref="A24:I24"/>
    <mergeCell ref="A25:I25"/>
    <mergeCell ref="C23:E23"/>
    <mergeCell ref="F22:J22"/>
    <mergeCell ref="F23:J23"/>
    <mergeCell ref="E47:I47"/>
  </mergeCells>
  <printOptions/>
  <pageMargins left="0.75" right="0.74" top="0.44" bottom="0.21" header="0.3" footer="0.2"/>
  <pageSetup horizontalDpi="600" verticalDpi="600" orientation="landscape" paperSize="9" scale="85" r:id="rId1"/>
  <rowBreaks count="1" manualBreakCount="1">
    <brk id="23" max="255" man="1"/>
  </rowBreaks>
  <colBreaks count="1" manualBreakCount="1">
    <brk id="9" max="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219"/>
  <sheetViews>
    <sheetView view="pageBreakPreview" zoomScale="72" zoomScaleSheetLayoutView="72" zoomScalePageLayoutView="0" workbookViewId="0" topLeftCell="A1">
      <pane xSplit="2" ySplit="5" topLeftCell="E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N2"/>
    </sheetView>
  </sheetViews>
  <sheetFormatPr defaultColWidth="9.140625" defaultRowHeight="15"/>
  <cols>
    <col min="1" max="1" width="36.00390625" style="17" customWidth="1"/>
    <col min="2" max="2" width="10.28125" style="68" customWidth="1"/>
    <col min="3" max="4" width="13.00390625" style="68" hidden="1" customWidth="1"/>
    <col min="5" max="6" width="11.421875" style="68" customWidth="1"/>
    <col min="7" max="8" width="11.421875" style="68" hidden="1" customWidth="1"/>
    <col min="9" max="9" width="12.7109375" style="68" customWidth="1"/>
    <col min="10" max="10" width="12.421875" style="71" customWidth="1"/>
    <col min="11" max="11" width="12.421875" style="93" hidden="1" customWidth="1"/>
    <col min="12" max="12" width="12.421875" style="68" customWidth="1"/>
    <col min="13" max="13" width="13.421875" style="68" customWidth="1"/>
    <col min="14" max="14" width="12.8515625" style="17" customWidth="1"/>
    <col min="15" max="16384" width="9.140625" style="17" customWidth="1"/>
  </cols>
  <sheetData>
    <row r="1" spans="1:14" s="98" customFormat="1" ht="24">
      <c r="A1" s="208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10"/>
    </row>
    <row r="2" spans="1:14" ht="48.75" customHeight="1">
      <c r="A2" s="211" t="s">
        <v>734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</row>
    <row r="3" spans="1:14" ht="21" customHeight="1">
      <c r="A3" s="212" t="s">
        <v>1</v>
      </c>
      <c r="B3" s="213" t="s">
        <v>530</v>
      </c>
      <c r="C3" s="101" t="s">
        <v>418</v>
      </c>
      <c r="D3" s="101" t="s">
        <v>418</v>
      </c>
      <c r="E3" s="101" t="s">
        <v>456</v>
      </c>
      <c r="F3" s="101" t="s">
        <v>525</v>
      </c>
      <c r="G3" s="101" t="s">
        <v>735</v>
      </c>
      <c r="H3" s="101" t="s">
        <v>736</v>
      </c>
      <c r="I3" s="101" t="s">
        <v>593</v>
      </c>
      <c r="J3" s="70" t="s">
        <v>593</v>
      </c>
      <c r="K3" s="102" t="s">
        <v>593</v>
      </c>
      <c r="L3" s="70" t="s">
        <v>593</v>
      </c>
      <c r="M3" s="70" t="s">
        <v>595</v>
      </c>
      <c r="N3" s="70" t="s">
        <v>595</v>
      </c>
    </row>
    <row r="4" spans="1:14" s="56" customFormat="1" ht="36" customHeight="1">
      <c r="A4" s="212"/>
      <c r="B4" s="213"/>
      <c r="C4" s="103" t="s">
        <v>259</v>
      </c>
      <c r="D4" s="103" t="s">
        <v>259</v>
      </c>
      <c r="E4" s="103" t="s">
        <v>259</v>
      </c>
      <c r="F4" s="103" t="s">
        <v>259</v>
      </c>
      <c r="G4" s="103" t="s">
        <v>259</v>
      </c>
      <c r="H4" s="103" t="s">
        <v>259</v>
      </c>
      <c r="I4" s="103" t="s">
        <v>259</v>
      </c>
      <c r="J4" s="190" t="s">
        <v>404</v>
      </c>
      <c r="K4" s="190" t="s">
        <v>506</v>
      </c>
      <c r="L4" s="191" t="s">
        <v>594</v>
      </c>
      <c r="M4" s="190" t="s">
        <v>404</v>
      </c>
      <c r="N4" s="190" t="s">
        <v>737</v>
      </c>
    </row>
    <row r="5" spans="1:14" ht="21">
      <c r="A5" s="100">
        <v>1</v>
      </c>
      <c r="B5" s="13">
        <v>2</v>
      </c>
      <c r="C5" s="100">
        <v>4</v>
      </c>
      <c r="D5" s="13">
        <v>5</v>
      </c>
      <c r="E5" s="13">
        <v>4</v>
      </c>
      <c r="F5" s="13">
        <v>5</v>
      </c>
      <c r="G5" s="100">
        <v>5.4</v>
      </c>
      <c r="H5" s="13">
        <v>5.8</v>
      </c>
      <c r="I5" s="13">
        <v>6</v>
      </c>
      <c r="J5" s="13">
        <v>7</v>
      </c>
      <c r="K5" s="13">
        <v>7</v>
      </c>
      <c r="L5" s="16">
        <v>8</v>
      </c>
      <c r="M5" s="104">
        <v>9</v>
      </c>
      <c r="N5" s="93">
        <v>10</v>
      </c>
    </row>
    <row r="6" spans="1:14" ht="21" customHeight="1">
      <c r="A6" s="15" t="s">
        <v>260</v>
      </c>
      <c r="B6" s="19"/>
      <c r="C6" s="50">
        <f>C28</f>
        <v>3.2</v>
      </c>
      <c r="D6" s="50">
        <f>D28</f>
        <v>3.2</v>
      </c>
      <c r="E6" s="50">
        <v>2.88</v>
      </c>
      <c r="F6" s="50">
        <v>2.88</v>
      </c>
      <c r="G6" s="50">
        <v>3.2</v>
      </c>
      <c r="H6" s="50">
        <f>G6</f>
        <v>3.2</v>
      </c>
      <c r="I6" s="50">
        <v>2.88</v>
      </c>
      <c r="J6" s="72">
        <v>3.2</v>
      </c>
      <c r="K6" s="72">
        <v>3.2</v>
      </c>
      <c r="L6" s="72">
        <v>3.2</v>
      </c>
      <c r="M6" s="72">
        <f>M28</f>
        <v>3.2</v>
      </c>
      <c r="N6" s="72">
        <v>3.2</v>
      </c>
    </row>
    <row r="7" spans="1:14" ht="21">
      <c r="A7" s="15" t="s">
        <v>261</v>
      </c>
      <c r="B7" s="19"/>
      <c r="C7" s="50">
        <f>C37</f>
        <v>1623.23</v>
      </c>
      <c r="D7" s="50">
        <f>D37</f>
        <v>1623.23</v>
      </c>
      <c r="E7" s="50">
        <v>3034.72</v>
      </c>
      <c r="F7" s="50">
        <v>3285.96</v>
      </c>
      <c r="G7" s="50">
        <v>1894.30941</v>
      </c>
      <c r="H7" s="50">
        <f aca="true" t="shared" si="0" ref="H7:H18">G7</f>
        <v>1894.30941</v>
      </c>
      <c r="I7" s="50">
        <v>3395.13</v>
      </c>
      <c r="J7" s="72">
        <v>1894.30941</v>
      </c>
      <c r="K7" s="72">
        <v>1894.30941</v>
      </c>
      <c r="L7" s="72">
        <v>1974.31</v>
      </c>
      <c r="M7" s="72">
        <f>M37</f>
        <v>2841.8</v>
      </c>
      <c r="N7" s="72">
        <v>2841.8</v>
      </c>
    </row>
    <row r="8" spans="1:14" ht="21" customHeight="1">
      <c r="A8" s="18" t="s">
        <v>262</v>
      </c>
      <c r="B8" s="21"/>
      <c r="C8" s="50">
        <f>C39</f>
        <v>50</v>
      </c>
      <c r="D8" s="50">
        <f>D39</f>
        <v>50</v>
      </c>
      <c r="E8" s="50">
        <v>33.49</v>
      </c>
      <c r="F8" s="50">
        <v>0.56</v>
      </c>
      <c r="G8" s="50">
        <v>58.35</v>
      </c>
      <c r="H8" s="50">
        <f t="shared" si="0"/>
        <v>58.35</v>
      </c>
      <c r="I8" s="50">
        <v>15.72</v>
      </c>
      <c r="J8" s="72">
        <v>58.35</v>
      </c>
      <c r="K8" s="72">
        <v>58.35</v>
      </c>
      <c r="L8" s="72">
        <v>58.35</v>
      </c>
      <c r="M8" s="72">
        <f>M39</f>
        <v>40.96</v>
      </c>
      <c r="N8" s="72">
        <v>40.96</v>
      </c>
    </row>
    <row r="9" spans="1:14" ht="21">
      <c r="A9" s="15" t="s">
        <v>222</v>
      </c>
      <c r="B9" s="19"/>
      <c r="C9" s="50">
        <f>C45</f>
        <v>172.2</v>
      </c>
      <c r="D9" s="50">
        <v>172.2</v>
      </c>
      <c r="E9" s="50">
        <v>299.44</v>
      </c>
      <c r="F9" s="50">
        <v>353.82</v>
      </c>
      <c r="G9" s="50">
        <v>200.9574</v>
      </c>
      <c r="H9" s="50">
        <f t="shared" si="0"/>
        <v>200.9574</v>
      </c>
      <c r="I9" s="50">
        <v>223.57</v>
      </c>
      <c r="J9" s="72">
        <v>200.9574</v>
      </c>
      <c r="K9" s="72">
        <v>200.9574</v>
      </c>
      <c r="L9" s="72">
        <v>200.9574</v>
      </c>
      <c r="M9" s="72">
        <f>M45</f>
        <v>411.27000000000004</v>
      </c>
      <c r="N9" s="72">
        <v>411.27000000000004</v>
      </c>
    </row>
    <row r="10" spans="1:14" ht="21">
      <c r="A10" s="15" t="s">
        <v>224</v>
      </c>
      <c r="B10" s="19"/>
      <c r="C10" s="50">
        <f>C50</f>
        <v>500</v>
      </c>
      <c r="D10" s="50">
        <f>D50</f>
        <v>500</v>
      </c>
      <c r="E10" s="50">
        <v>1251.1</v>
      </c>
      <c r="F10" s="50">
        <v>1140.21</v>
      </c>
      <c r="G10" s="50">
        <v>583.5</v>
      </c>
      <c r="H10" s="50">
        <f t="shared" si="0"/>
        <v>583.5</v>
      </c>
      <c r="I10" s="50">
        <v>1553.98</v>
      </c>
      <c r="J10" s="72">
        <v>586.05</v>
      </c>
      <c r="K10" s="72">
        <v>586.05</v>
      </c>
      <c r="L10" s="72">
        <v>586.05</v>
      </c>
      <c r="M10" s="72">
        <f>M50</f>
        <v>884.14</v>
      </c>
      <c r="N10" s="72">
        <v>884.14</v>
      </c>
    </row>
    <row r="11" spans="1:14" ht="21">
      <c r="A11" s="15" t="s">
        <v>226</v>
      </c>
      <c r="B11" s="19"/>
      <c r="C11" s="50">
        <f>C53</f>
        <v>0.15</v>
      </c>
      <c r="D11" s="50">
        <f>D53</f>
        <v>0.15</v>
      </c>
      <c r="E11" s="50">
        <v>0.13</v>
      </c>
      <c r="F11" s="50">
        <v>0.13</v>
      </c>
      <c r="G11" s="50">
        <v>0.15</v>
      </c>
      <c r="H11" s="50">
        <f t="shared" si="0"/>
        <v>0.15</v>
      </c>
      <c r="I11" s="50">
        <v>0.14</v>
      </c>
      <c r="J11" s="72">
        <v>0.15</v>
      </c>
      <c r="K11" s="72">
        <v>0.15</v>
      </c>
      <c r="L11" s="72">
        <v>0.15</v>
      </c>
      <c r="M11" s="72">
        <f>M53</f>
        <v>0.15</v>
      </c>
      <c r="N11" s="72">
        <v>0.15</v>
      </c>
    </row>
    <row r="12" spans="1:14" ht="21">
      <c r="A12" s="15" t="s">
        <v>228</v>
      </c>
      <c r="B12" s="19"/>
      <c r="C12" s="50">
        <f>C58</f>
        <v>2</v>
      </c>
      <c r="D12" s="50">
        <f>D58</f>
        <v>2</v>
      </c>
      <c r="E12" s="50">
        <v>6.04</v>
      </c>
      <c r="F12" s="50">
        <v>5.2</v>
      </c>
      <c r="G12" s="50">
        <v>2.334</v>
      </c>
      <c r="H12" s="50">
        <f t="shared" si="0"/>
        <v>2.334</v>
      </c>
      <c r="I12" s="50">
        <v>2.18</v>
      </c>
      <c r="J12" s="72">
        <v>2.334</v>
      </c>
      <c r="K12" s="72">
        <v>2.334</v>
      </c>
      <c r="L12" s="72">
        <v>2.334</v>
      </c>
      <c r="M12" s="72">
        <f>M58</f>
        <v>2.33</v>
      </c>
      <c r="N12" s="72">
        <v>2.33</v>
      </c>
    </row>
    <row r="13" spans="1:14" ht="21">
      <c r="A13" s="15" t="s">
        <v>229</v>
      </c>
      <c r="B13" s="19"/>
      <c r="C13" s="50">
        <f>C64</f>
        <v>25</v>
      </c>
      <c r="D13" s="50">
        <f>D64</f>
        <v>25</v>
      </c>
      <c r="E13" s="50">
        <v>27.59</v>
      </c>
      <c r="F13" s="50">
        <v>29.4</v>
      </c>
      <c r="G13" s="50">
        <v>29.175</v>
      </c>
      <c r="H13" s="50">
        <f t="shared" si="0"/>
        <v>29.175</v>
      </c>
      <c r="I13" s="50">
        <v>28.99</v>
      </c>
      <c r="J13" s="72">
        <v>29.175</v>
      </c>
      <c r="K13" s="72">
        <v>29.175</v>
      </c>
      <c r="L13" s="72">
        <v>29.175</v>
      </c>
      <c r="M13" s="72">
        <f>M64</f>
        <v>29.17</v>
      </c>
      <c r="N13" s="72">
        <v>29.17</v>
      </c>
    </row>
    <row r="14" spans="1:14" ht="21">
      <c r="A14" s="15" t="s">
        <v>263</v>
      </c>
      <c r="B14" s="19"/>
      <c r="C14" s="50">
        <f>C68</f>
        <v>0.22</v>
      </c>
      <c r="D14" s="50">
        <f>D68</f>
        <v>0.22</v>
      </c>
      <c r="E14" s="50">
        <v>12.29</v>
      </c>
      <c r="F14" s="50">
        <v>3.45</v>
      </c>
      <c r="G14" s="50">
        <v>0.25674</v>
      </c>
      <c r="H14" s="50">
        <f t="shared" si="0"/>
        <v>0.25674</v>
      </c>
      <c r="I14" s="50">
        <v>8.91</v>
      </c>
      <c r="J14" s="72">
        <v>0.25674</v>
      </c>
      <c r="K14" s="72">
        <v>0.25674</v>
      </c>
      <c r="L14" s="72">
        <v>0.25674</v>
      </c>
      <c r="M14" s="72">
        <f>M68</f>
        <v>2</v>
      </c>
      <c r="N14" s="72">
        <v>2</v>
      </c>
    </row>
    <row r="15" spans="1:14" ht="21">
      <c r="A15" s="15" t="s">
        <v>232</v>
      </c>
      <c r="B15" s="19"/>
      <c r="C15" s="50">
        <f>C73</f>
        <v>9</v>
      </c>
      <c r="D15" s="50">
        <f>D73</f>
        <v>9</v>
      </c>
      <c r="E15" s="50">
        <v>0.19</v>
      </c>
      <c r="F15" s="50">
        <v>0.08</v>
      </c>
      <c r="G15" s="50">
        <v>10.503</v>
      </c>
      <c r="H15" s="50">
        <f t="shared" si="0"/>
        <v>10.503</v>
      </c>
      <c r="I15" s="50">
        <v>4.44</v>
      </c>
      <c r="J15" s="72">
        <v>10.503</v>
      </c>
      <c r="K15" s="72">
        <v>10.503</v>
      </c>
      <c r="L15" s="72">
        <v>10.503</v>
      </c>
      <c r="M15" s="72">
        <f>M73</f>
        <v>3.87</v>
      </c>
      <c r="N15" s="72">
        <v>3.87</v>
      </c>
    </row>
    <row r="16" spans="1:14" ht="21">
      <c r="A16" s="15" t="s">
        <v>234</v>
      </c>
      <c r="B16" s="19"/>
      <c r="C16" s="50">
        <f>C78</f>
        <v>0</v>
      </c>
      <c r="D16" s="50">
        <f>D78</f>
        <v>0</v>
      </c>
      <c r="E16" s="50">
        <v>0.04</v>
      </c>
      <c r="F16" s="50">
        <v>0</v>
      </c>
      <c r="G16" s="50">
        <v>0</v>
      </c>
      <c r="H16" s="50">
        <f t="shared" si="0"/>
        <v>0</v>
      </c>
      <c r="I16" s="50">
        <v>0</v>
      </c>
      <c r="J16" s="72">
        <v>0</v>
      </c>
      <c r="K16" s="72">
        <v>0</v>
      </c>
      <c r="L16" s="72">
        <v>0</v>
      </c>
      <c r="M16" s="72">
        <f>M78</f>
        <v>0</v>
      </c>
      <c r="N16" s="72">
        <v>0</v>
      </c>
    </row>
    <row r="17" spans="1:14" ht="21">
      <c r="A17" s="18" t="s">
        <v>236</v>
      </c>
      <c r="B17" s="21"/>
      <c r="C17" s="50">
        <f>C97</f>
        <v>110.851</v>
      </c>
      <c r="D17" s="50">
        <f>D97</f>
        <v>110.851</v>
      </c>
      <c r="E17" s="50">
        <v>192.28</v>
      </c>
      <c r="F17" s="50">
        <v>250.97</v>
      </c>
      <c r="G17" s="50">
        <v>129.36311700000002</v>
      </c>
      <c r="H17" s="50">
        <f t="shared" si="0"/>
        <v>129.36311700000002</v>
      </c>
      <c r="I17" s="50">
        <v>369.05</v>
      </c>
      <c r="J17" s="72">
        <v>129.36311700000002</v>
      </c>
      <c r="K17" s="72">
        <v>129.36311700000002</v>
      </c>
      <c r="L17" s="72">
        <v>129.36311700000002</v>
      </c>
      <c r="M17" s="72">
        <f>M97</f>
        <v>146.25</v>
      </c>
      <c r="N17" s="72">
        <v>146.25</v>
      </c>
    </row>
    <row r="18" spans="1:14" ht="21">
      <c r="A18" s="15" t="s">
        <v>237</v>
      </c>
      <c r="B18" s="19"/>
      <c r="C18" s="50">
        <f>C109</f>
        <v>72.70999999999998</v>
      </c>
      <c r="D18" s="50">
        <f>D109</f>
        <v>72.70999999999998</v>
      </c>
      <c r="E18" s="50">
        <v>300.62</v>
      </c>
      <c r="F18" s="50">
        <v>191.06</v>
      </c>
      <c r="G18" s="50">
        <v>84.85256999999999</v>
      </c>
      <c r="H18" s="50">
        <f t="shared" si="0"/>
        <v>84.85256999999999</v>
      </c>
      <c r="I18" s="50">
        <v>933.42</v>
      </c>
      <c r="J18" s="72">
        <v>84.85256999999999</v>
      </c>
      <c r="K18" s="72">
        <v>84.85256999999999</v>
      </c>
      <c r="L18" s="72">
        <v>84.85256999999999</v>
      </c>
      <c r="M18" s="72">
        <f>M109</f>
        <v>134.86</v>
      </c>
      <c r="N18" s="72">
        <v>134.86</v>
      </c>
    </row>
    <row r="19" spans="1:14" ht="21">
      <c r="A19" s="16" t="s">
        <v>264</v>
      </c>
      <c r="B19" s="19"/>
      <c r="C19" s="51">
        <f aca="true" t="shared" si="1" ref="C19:I19">SUM(C6:C18)</f>
        <v>2568.561</v>
      </c>
      <c r="D19" s="51">
        <f t="shared" si="1"/>
        <v>2568.561</v>
      </c>
      <c r="E19" s="51">
        <f t="shared" si="1"/>
        <v>5160.809999999999</v>
      </c>
      <c r="F19" s="51">
        <f t="shared" si="1"/>
        <v>5263.72</v>
      </c>
      <c r="G19" s="51">
        <f t="shared" si="1"/>
        <v>2996.951237</v>
      </c>
      <c r="H19" s="51">
        <f t="shared" si="1"/>
        <v>2996.951237</v>
      </c>
      <c r="I19" s="51">
        <f t="shared" si="1"/>
        <v>6538.410000000001</v>
      </c>
      <c r="J19" s="74">
        <f>SUM(J6:J18)</f>
        <v>2999.5012370000004</v>
      </c>
      <c r="K19" s="74">
        <f>SUM(K6:K18)</f>
        <v>2999.5012370000004</v>
      </c>
      <c r="L19" s="74">
        <f>SUM(L6:L18)</f>
        <v>3079.501827</v>
      </c>
      <c r="M19" s="74">
        <f>SUM(M6:M18)</f>
        <v>4499.999999999999</v>
      </c>
      <c r="N19" s="74">
        <f>SUM(N6:N18)</f>
        <v>4499.999999999999</v>
      </c>
    </row>
    <row r="20" spans="1:13" ht="21">
      <c r="A20" s="20" t="s">
        <v>239</v>
      </c>
      <c r="B20" s="21"/>
      <c r="C20" s="52"/>
      <c r="D20" s="52"/>
      <c r="E20" s="52"/>
      <c r="F20" s="52"/>
      <c r="G20" s="52"/>
      <c r="H20" s="52"/>
      <c r="I20" s="52"/>
      <c r="J20" s="72"/>
      <c r="K20" s="73"/>
      <c r="L20" s="72"/>
      <c r="M20" s="72"/>
    </row>
    <row r="21" spans="1:14" ht="21">
      <c r="A21" s="18" t="s">
        <v>21</v>
      </c>
      <c r="B21" s="21"/>
      <c r="C21" s="50">
        <f>C113</f>
        <v>4</v>
      </c>
      <c r="D21" s="50">
        <f>D113</f>
        <v>4</v>
      </c>
      <c r="E21" s="50">
        <v>1.08</v>
      </c>
      <c r="F21" s="50">
        <v>0.86</v>
      </c>
      <c r="G21" s="50">
        <v>4</v>
      </c>
      <c r="H21" s="50">
        <f>G21</f>
        <v>4</v>
      </c>
      <c r="I21" s="50">
        <v>1.1</v>
      </c>
      <c r="J21" s="72">
        <v>4</v>
      </c>
      <c r="K21" s="72">
        <v>4</v>
      </c>
      <c r="L21" s="72">
        <v>4</v>
      </c>
      <c r="M21" s="72">
        <v>1</v>
      </c>
      <c r="N21" s="72">
        <f>M21</f>
        <v>1</v>
      </c>
    </row>
    <row r="22" spans="1:14" ht="21">
      <c r="A22" s="18" t="s">
        <v>265</v>
      </c>
      <c r="B22" s="21"/>
      <c r="C22" s="50">
        <f>C120</f>
        <v>870</v>
      </c>
      <c r="D22" s="50">
        <f>D120</f>
        <v>870</v>
      </c>
      <c r="E22" s="50">
        <v>1575.95</v>
      </c>
      <c r="F22" s="50">
        <v>1170.4</v>
      </c>
      <c r="G22" s="50">
        <v>870</v>
      </c>
      <c r="H22" s="50">
        <f>G22</f>
        <v>870</v>
      </c>
      <c r="I22" s="50">
        <v>2060.02</v>
      </c>
      <c r="J22" s="72">
        <v>870</v>
      </c>
      <c r="K22" s="72">
        <v>870</v>
      </c>
      <c r="L22" s="72">
        <v>870</v>
      </c>
      <c r="M22" s="72">
        <v>1073</v>
      </c>
      <c r="N22" s="72">
        <f>M22</f>
        <v>1073</v>
      </c>
    </row>
    <row r="23" spans="1:14" ht="21">
      <c r="A23" s="18" t="s">
        <v>23</v>
      </c>
      <c r="B23" s="21"/>
      <c r="C23" s="50">
        <f>C128</f>
        <v>51.3</v>
      </c>
      <c r="D23" s="50">
        <f>D128</f>
        <v>51.3</v>
      </c>
      <c r="E23" s="50">
        <v>23.34</v>
      </c>
      <c r="F23" s="50">
        <v>61.77</v>
      </c>
      <c r="G23" s="50">
        <v>51.3</v>
      </c>
      <c r="H23" s="50">
        <f>G23</f>
        <v>51.3</v>
      </c>
      <c r="I23" s="50">
        <v>1531</v>
      </c>
      <c r="J23" s="72">
        <v>51.3</v>
      </c>
      <c r="K23" s="72">
        <v>51.3</v>
      </c>
      <c r="L23" s="72">
        <v>51.3</v>
      </c>
      <c r="M23" s="72">
        <v>51.3</v>
      </c>
      <c r="N23" s="72">
        <f>M23</f>
        <v>51.3</v>
      </c>
    </row>
    <row r="24" spans="1:14" ht="21">
      <c r="A24" s="18" t="s">
        <v>266</v>
      </c>
      <c r="B24" s="21"/>
      <c r="C24" s="50">
        <f>C129</f>
        <v>921.3</v>
      </c>
      <c r="D24" s="50">
        <f>D129</f>
        <v>921.3</v>
      </c>
      <c r="E24" s="50">
        <f>SUM(E22:E23)</f>
        <v>1599.29</v>
      </c>
      <c r="F24" s="50">
        <v>1232.17</v>
      </c>
      <c r="G24" s="50">
        <v>921.3</v>
      </c>
      <c r="H24" s="50">
        <f>G24</f>
        <v>921.3</v>
      </c>
      <c r="I24" s="50">
        <v>2075.33</v>
      </c>
      <c r="J24" s="72">
        <v>921.3</v>
      </c>
      <c r="K24" s="72">
        <v>921.3</v>
      </c>
      <c r="L24" s="72">
        <v>921.3</v>
      </c>
      <c r="M24" s="72">
        <f>SUM(M22:M23)</f>
        <v>1124.3</v>
      </c>
      <c r="N24" s="72">
        <f>M24</f>
        <v>1124.3</v>
      </c>
    </row>
    <row r="25" spans="1:14" ht="21">
      <c r="A25" s="20" t="s">
        <v>267</v>
      </c>
      <c r="B25" s="21"/>
      <c r="C25" s="51">
        <f aca="true" t="shared" si="2" ref="C25:I25">C21+C24</f>
        <v>925.3</v>
      </c>
      <c r="D25" s="51">
        <f t="shared" si="2"/>
        <v>925.3</v>
      </c>
      <c r="E25" s="51">
        <f t="shared" si="2"/>
        <v>1600.37</v>
      </c>
      <c r="F25" s="51">
        <f t="shared" si="2"/>
        <v>1233.03</v>
      </c>
      <c r="G25" s="51">
        <f t="shared" si="2"/>
        <v>925.3</v>
      </c>
      <c r="H25" s="51">
        <f t="shared" si="2"/>
        <v>925.3</v>
      </c>
      <c r="I25" s="51">
        <f t="shared" si="2"/>
        <v>2076.43</v>
      </c>
      <c r="J25" s="51">
        <f>H25</f>
        <v>925.3</v>
      </c>
      <c r="K25" s="51">
        <f>J25</f>
        <v>925.3</v>
      </c>
      <c r="L25" s="51">
        <f>K25</f>
        <v>925.3</v>
      </c>
      <c r="M25" s="51">
        <f>M24+M21</f>
        <v>1125.3</v>
      </c>
      <c r="N25" s="74">
        <f>M25</f>
        <v>1125.3</v>
      </c>
    </row>
    <row r="26" spans="1:14" ht="21">
      <c r="A26" s="18" t="s">
        <v>268</v>
      </c>
      <c r="B26" s="21"/>
      <c r="C26" s="52"/>
      <c r="D26" s="52"/>
      <c r="E26" s="52"/>
      <c r="F26" s="52"/>
      <c r="G26" s="52"/>
      <c r="H26" s="52"/>
      <c r="I26" s="52"/>
      <c r="J26" s="72"/>
      <c r="K26" s="88"/>
      <c r="L26" s="71"/>
      <c r="M26" s="71"/>
      <c r="N26" s="98"/>
    </row>
    <row r="27" spans="1:14" ht="23.25" customHeight="1">
      <c r="A27" s="23" t="s">
        <v>269</v>
      </c>
      <c r="B27" s="21" t="s">
        <v>270</v>
      </c>
      <c r="C27" s="50">
        <v>3.2</v>
      </c>
      <c r="D27" s="50">
        <v>3.2</v>
      </c>
      <c r="E27" s="50">
        <v>2.88</v>
      </c>
      <c r="F27" s="50">
        <v>2.88</v>
      </c>
      <c r="G27" s="50">
        <v>3.2</v>
      </c>
      <c r="H27" s="50">
        <v>3.2</v>
      </c>
      <c r="I27" s="50">
        <v>2.88</v>
      </c>
      <c r="J27" s="50">
        <v>3.2</v>
      </c>
      <c r="K27" s="50">
        <v>3.2</v>
      </c>
      <c r="L27" s="72">
        <v>3.2</v>
      </c>
      <c r="M27" s="72">
        <v>3.2</v>
      </c>
      <c r="N27" s="73">
        <f>M27</f>
        <v>3.2</v>
      </c>
    </row>
    <row r="28" spans="1:14" s="56" customFormat="1" ht="22.5" customHeight="1">
      <c r="A28" s="53" t="s">
        <v>271</v>
      </c>
      <c r="B28" s="54"/>
      <c r="C28" s="55">
        <v>3.2</v>
      </c>
      <c r="D28" s="55">
        <v>3.2</v>
      </c>
      <c r="E28" s="55">
        <f>SUM(E27)</f>
        <v>2.88</v>
      </c>
      <c r="F28" s="55">
        <f>SUM(F27)</f>
        <v>2.88</v>
      </c>
      <c r="G28" s="55">
        <f>SUM(G27)</f>
        <v>3.2</v>
      </c>
      <c r="H28" s="55">
        <f>SUM(H27)</f>
        <v>3.2</v>
      </c>
      <c r="I28" s="55">
        <f>SUM(I27)</f>
        <v>2.88</v>
      </c>
      <c r="J28" s="55">
        <v>3.2</v>
      </c>
      <c r="K28" s="55">
        <f>SUM(K27)</f>
        <v>3.2</v>
      </c>
      <c r="L28" s="74">
        <v>3.2</v>
      </c>
      <c r="M28" s="74">
        <v>3.2</v>
      </c>
      <c r="N28" s="99">
        <f aca="true" t="shared" si="3" ref="N28:N91">M28</f>
        <v>3.2</v>
      </c>
    </row>
    <row r="29" spans="1:14" ht="23.25" customHeight="1">
      <c r="A29" s="23" t="s">
        <v>272</v>
      </c>
      <c r="B29" s="21" t="s">
        <v>273</v>
      </c>
      <c r="C29" s="50">
        <v>42</v>
      </c>
      <c r="D29" s="50">
        <v>42</v>
      </c>
      <c r="E29" s="50">
        <v>191.03</v>
      </c>
      <c r="F29" s="50">
        <v>181.34</v>
      </c>
      <c r="G29" s="50">
        <v>49.01</v>
      </c>
      <c r="H29" s="50">
        <v>49.01</v>
      </c>
      <c r="I29" s="50">
        <v>187.19</v>
      </c>
      <c r="J29" s="50">
        <v>49.01</v>
      </c>
      <c r="K29" s="50">
        <v>49.01</v>
      </c>
      <c r="L29" s="71">
        <v>49.01</v>
      </c>
      <c r="M29" s="72">
        <v>160.5</v>
      </c>
      <c r="N29" s="73">
        <f t="shared" si="3"/>
        <v>160.5</v>
      </c>
    </row>
    <row r="30" spans="1:14" s="56" customFormat="1" ht="34.5" customHeight="1">
      <c r="A30" s="57" t="s">
        <v>274</v>
      </c>
      <c r="B30" s="58" t="s">
        <v>275</v>
      </c>
      <c r="C30" s="59">
        <v>81.23</v>
      </c>
      <c r="D30" s="59">
        <v>81.23</v>
      </c>
      <c r="E30" s="59">
        <v>238.8</v>
      </c>
      <c r="F30" s="59">
        <v>226.69</v>
      </c>
      <c r="G30" s="60">
        <v>94.8</v>
      </c>
      <c r="H30" s="60">
        <v>94.8</v>
      </c>
      <c r="I30" s="60">
        <v>234.01</v>
      </c>
      <c r="J30" s="60">
        <v>94.8</v>
      </c>
      <c r="K30" s="60">
        <v>94.8</v>
      </c>
      <c r="L30" s="72">
        <v>94.8</v>
      </c>
      <c r="M30" s="72">
        <v>120.8</v>
      </c>
      <c r="N30" s="73">
        <f t="shared" si="3"/>
        <v>120.8</v>
      </c>
    </row>
    <row r="31" spans="1:14" s="56" customFormat="1" ht="34.5" customHeight="1">
      <c r="A31" s="89" t="s">
        <v>526</v>
      </c>
      <c r="B31" s="90"/>
      <c r="C31" s="52">
        <v>0</v>
      </c>
      <c r="D31" s="52"/>
      <c r="E31" s="59">
        <v>138.03</v>
      </c>
      <c r="F31" s="59">
        <v>218.77</v>
      </c>
      <c r="G31" s="60">
        <v>0</v>
      </c>
      <c r="H31" s="60">
        <v>0</v>
      </c>
      <c r="I31" s="60">
        <v>142.2</v>
      </c>
      <c r="J31" s="60">
        <v>0</v>
      </c>
      <c r="K31" s="60">
        <v>0</v>
      </c>
      <c r="L31" s="73">
        <v>80</v>
      </c>
      <c r="M31" s="73">
        <v>180</v>
      </c>
      <c r="N31" s="73">
        <f t="shared" si="3"/>
        <v>180</v>
      </c>
    </row>
    <row r="32" spans="1:14" ht="21">
      <c r="A32" s="22" t="s">
        <v>527</v>
      </c>
      <c r="B32" s="19" t="s">
        <v>276</v>
      </c>
      <c r="C32" s="50">
        <v>1500</v>
      </c>
      <c r="D32" s="50">
        <v>1500</v>
      </c>
      <c r="E32" s="60">
        <v>1861.13</v>
      </c>
      <c r="F32" s="60">
        <v>1781.58</v>
      </c>
      <c r="G32" s="60">
        <v>1750.5</v>
      </c>
      <c r="H32" s="60">
        <v>1750.5</v>
      </c>
      <c r="I32" s="60">
        <v>2018.12</v>
      </c>
      <c r="J32" s="60">
        <v>1750.5</v>
      </c>
      <c r="K32" s="60">
        <v>1750.5</v>
      </c>
      <c r="L32" s="73">
        <v>1750.5</v>
      </c>
      <c r="M32" s="73">
        <v>1950.5</v>
      </c>
      <c r="N32" s="73">
        <f t="shared" si="3"/>
        <v>1950.5</v>
      </c>
    </row>
    <row r="33" spans="1:14" ht="21">
      <c r="A33" s="22" t="s">
        <v>545</v>
      </c>
      <c r="B33" s="19"/>
      <c r="C33" s="50">
        <v>0</v>
      </c>
      <c r="D33" s="50">
        <v>0</v>
      </c>
      <c r="E33" s="60">
        <v>56.92</v>
      </c>
      <c r="F33" s="60">
        <v>67.81</v>
      </c>
      <c r="G33" s="60">
        <v>0</v>
      </c>
      <c r="H33" s="60">
        <v>0</v>
      </c>
      <c r="I33" s="60">
        <v>18.59</v>
      </c>
      <c r="J33" s="60">
        <v>0</v>
      </c>
      <c r="K33" s="60">
        <v>0</v>
      </c>
      <c r="L33" s="73">
        <v>0</v>
      </c>
      <c r="M33" s="73">
        <v>50</v>
      </c>
      <c r="N33" s="73">
        <f t="shared" si="3"/>
        <v>50</v>
      </c>
    </row>
    <row r="34" spans="1:14" ht="21">
      <c r="A34" s="91" t="s">
        <v>528</v>
      </c>
      <c r="B34" s="92"/>
      <c r="C34" s="50">
        <v>0</v>
      </c>
      <c r="D34" s="50"/>
      <c r="E34" s="60">
        <v>167.74</v>
      </c>
      <c r="F34" s="60">
        <v>96.37</v>
      </c>
      <c r="G34" s="60">
        <v>0</v>
      </c>
      <c r="H34" s="60">
        <v>0</v>
      </c>
      <c r="I34" s="60">
        <v>129.7</v>
      </c>
      <c r="J34" s="60">
        <v>0</v>
      </c>
      <c r="K34" s="60">
        <v>0</v>
      </c>
      <c r="L34" s="73">
        <v>0</v>
      </c>
      <c r="M34" s="73">
        <v>80</v>
      </c>
      <c r="N34" s="73">
        <f t="shared" si="3"/>
        <v>80</v>
      </c>
    </row>
    <row r="35" spans="1:14" ht="38.25" customHeight="1">
      <c r="A35" s="89" t="s">
        <v>776</v>
      </c>
      <c r="B35" s="92"/>
      <c r="C35" s="50">
        <v>0</v>
      </c>
      <c r="D35" s="50"/>
      <c r="E35" s="60">
        <v>171.66</v>
      </c>
      <c r="F35" s="60">
        <v>206.29</v>
      </c>
      <c r="G35" s="60">
        <v>0</v>
      </c>
      <c r="H35" s="60">
        <v>0</v>
      </c>
      <c r="I35" s="60">
        <v>52.03</v>
      </c>
      <c r="J35" s="60">
        <v>0</v>
      </c>
      <c r="K35" s="60">
        <v>0</v>
      </c>
      <c r="L35" s="73">
        <v>0</v>
      </c>
      <c r="M35" s="73">
        <v>100</v>
      </c>
      <c r="N35" s="73">
        <f t="shared" si="3"/>
        <v>100</v>
      </c>
    </row>
    <row r="36" spans="1:14" ht="38.25" customHeight="1">
      <c r="A36" s="89" t="s">
        <v>599</v>
      </c>
      <c r="B36" s="19"/>
      <c r="C36" s="50">
        <v>0</v>
      </c>
      <c r="D36" s="50">
        <v>0</v>
      </c>
      <c r="E36" s="60">
        <v>209.41</v>
      </c>
      <c r="F36" s="60">
        <v>507.11</v>
      </c>
      <c r="G36" s="60">
        <v>0</v>
      </c>
      <c r="H36" s="60">
        <v>0</v>
      </c>
      <c r="I36" s="60">
        <v>613.29</v>
      </c>
      <c r="J36" s="60">
        <v>0</v>
      </c>
      <c r="K36" s="60">
        <v>0</v>
      </c>
      <c r="L36" s="73">
        <v>0</v>
      </c>
      <c r="M36" s="73">
        <v>200</v>
      </c>
      <c r="N36" s="73">
        <f t="shared" si="3"/>
        <v>200</v>
      </c>
    </row>
    <row r="37" spans="1:14" ht="21">
      <c r="A37" s="15" t="s">
        <v>277</v>
      </c>
      <c r="B37" s="19"/>
      <c r="C37" s="16">
        <f>SUM(C29:C32)</f>
        <v>1623.23</v>
      </c>
      <c r="D37" s="16">
        <f>SUM(D29:D32)</f>
        <v>1623.23</v>
      </c>
      <c r="E37" s="51">
        <f aca="true" t="shared" si="4" ref="E37:K37">SUM(E29:E36)</f>
        <v>3034.7200000000003</v>
      </c>
      <c r="F37" s="51">
        <f t="shared" si="4"/>
        <v>3285.96</v>
      </c>
      <c r="G37" s="16">
        <f t="shared" si="4"/>
        <v>1894.31</v>
      </c>
      <c r="H37" s="16">
        <f t="shared" si="4"/>
        <v>1894.31</v>
      </c>
      <c r="I37" s="16">
        <f t="shared" si="4"/>
        <v>3395.13</v>
      </c>
      <c r="J37" s="16">
        <f t="shared" si="4"/>
        <v>1894.31</v>
      </c>
      <c r="K37" s="16">
        <f t="shared" si="4"/>
        <v>1894.31</v>
      </c>
      <c r="L37" s="70">
        <f>SUM(L29:L36)</f>
        <v>1974.31</v>
      </c>
      <c r="M37" s="74">
        <f>SUM(M29:M36)</f>
        <v>2841.8</v>
      </c>
      <c r="N37" s="99">
        <f t="shared" si="3"/>
        <v>2841.8</v>
      </c>
    </row>
    <row r="38" spans="1:14" ht="25.5" customHeight="1">
      <c r="A38" s="23" t="s">
        <v>278</v>
      </c>
      <c r="B38" s="21" t="s">
        <v>279</v>
      </c>
      <c r="C38" s="50">
        <v>50</v>
      </c>
      <c r="D38" s="50">
        <v>50</v>
      </c>
      <c r="E38" s="50">
        <v>33.49</v>
      </c>
      <c r="F38" s="50">
        <v>0.56</v>
      </c>
      <c r="G38" s="50">
        <v>58.35</v>
      </c>
      <c r="H38" s="50">
        <v>58.35</v>
      </c>
      <c r="I38" s="50">
        <v>15.72</v>
      </c>
      <c r="J38" s="50">
        <v>58.35</v>
      </c>
      <c r="K38" s="50">
        <v>58.35</v>
      </c>
      <c r="L38" s="71">
        <v>58.35</v>
      </c>
      <c r="M38" s="71">
        <v>40.96</v>
      </c>
      <c r="N38" s="73">
        <f t="shared" si="3"/>
        <v>40.96</v>
      </c>
    </row>
    <row r="39" spans="1:14" ht="23.25" customHeight="1">
      <c r="A39" s="18" t="s">
        <v>280</v>
      </c>
      <c r="B39" s="21"/>
      <c r="C39" s="51">
        <v>50</v>
      </c>
      <c r="D39" s="51">
        <v>50</v>
      </c>
      <c r="E39" s="51">
        <f aca="true" t="shared" si="5" ref="E39:K39">E38</f>
        <v>33.49</v>
      </c>
      <c r="F39" s="51">
        <f t="shared" si="5"/>
        <v>0.56</v>
      </c>
      <c r="G39" s="51">
        <f t="shared" si="5"/>
        <v>58.35</v>
      </c>
      <c r="H39" s="51">
        <f t="shared" si="5"/>
        <v>58.35</v>
      </c>
      <c r="I39" s="51">
        <f t="shared" si="5"/>
        <v>15.72</v>
      </c>
      <c r="J39" s="51">
        <f t="shared" si="5"/>
        <v>58.35</v>
      </c>
      <c r="K39" s="51">
        <f t="shared" si="5"/>
        <v>58.35</v>
      </c>
      <c r="L39" s="70">
        <f>L38</f>
        <v>58.35</v>
      </c>
      <c r="M39" s="70">
        <f>M38</f>
        <v>40.96</v>
      </c>
      <c r="N39" s="99">
        <f t="shared" si="3"/>
        <v>40.96</v>
      </c>
    </row>
    <row r="40" spans="1:14" ht="21">
      <c r="A40" s="15" t="s">
        <v>281</v>
      </c>
      <c r="B40" s="19"/>
      <c r="C40" s="52"/>
      <c r="D40" s="52"/>
      <c r="E40" s="52"/>
      <c r="F40" s="52"/>
      <c r="G40" s="52"/>
      <c r="H40" s="50"/>
      <c r="I40" s="50"/>
      <c r="J40" s="50"/>
      <c r="K40" s="88"/>
      <c r="L40" s="71"/>
      <c r="M40" s="71"/>
      <c r="N40" s="73"/>
    </row>
    <row r="41" spans="1:14" ht="21">
      <c r="A41" s="89" t="s">
        <v>589</v>
      </c>
      <c r="B41" s="21" t="s">
        <v>282</v>
      </c>
      <c r="C41" s="50">
        <v>120</v>
      </c>
      <c r="D41" s="50">
        <v>120</v>
      </c>
      <c r="E41" s="50">
        <v>249.75</v>
      </c>
      <c r="F41" s="50">
        <v>309.12</v>
      </c>
      <c r="G41" s="50">
        <v>140.04</v>
      </c>
      <c r="H41" s="50">
        <v>140.04</v>
      </c>
      <c r="I41" s="50">
        <v>203.48</v>
      </c>
      <c r="J41" s="50">
        <v>140.04</v>
      </c>
      <c r="K41" s="50">
        <v>140.04</v>
      </c>
      <c r="L41" s="71">
        <v>140.04</v>
      </c>
      <c r="M41" s="71">
        <v>247.03</v>
      </c>
      <c r="N41" s="73">
        <f t="shared" si="3"/>
        <v>247.03</v>
      </c>
    </row>
    <row r="42" spans="1:14" ht="21">
      <c r="A42" s="22" t="s">
        <v>283</v>
      </c>
      <c r="B42" s="19" t="s">
        <v>284</v>
      </c>
      <c r="C42" s="50">
        <v>2.2</v>
      </c>
      <c r="D42" s="50">
        <v>2.2</v>
      </c>
      <c r="E42" s="50">
        <v>0</v>
      </c>
      <c r="F42" s="50">
        <v>0</v>
      </c>
      <c r="G42" s="50">
        <v>2.57</v>
      </c>
      <c r="H42" s="50">
        <v>2.57</v>
      </c>
      <c r="I42" s="50">
        <v>3.38</v>
      </c>
      <c r="J42" s="50">
        <v>2.57</v>
      </c>
      <c r="K42" s="50">
        <v>2.57</v>
      </c>
      <c r="L42" s="71">
        <v>2.57</v>
      </c>
      <c r="M42" s="71">
        <v>2.57</v>
      </c>
      <c r="N42" s="73">
        <f t="shared" si="3"/>
        <v>2.57</v>
      </c>
    </row>
    <row r="43" spans="1:14" ht="21">
      <c r="A43" s="22" t="s">
        <v>285</v>
      </c>
      <c r="B43" s="19" t="s">
        <v>286</v>
      </c>
      <c r="C43" s="50">
        <v>40</v>
      </c>
      <c r="D43" s="50">
        <v>40</v>
      </c>
      <c r="E43" s="50">
        <v>28.52</v>
      </c>
      <c r="F43" s="50">
        <v>17.85</v>
      </c>
      <c r="G43" s="50">
        <v>46.68</v>
      </c>
      <c r="H43" s="50">
        <v>46.68</v>
      </c>
      <c r="I43" s="50">
        <v>9.43</v>
      </c>
      <c r="J43" s="50">
        <v>46.68</v>
      </c>
      <c r="K43" s="50">
        <v>46.68</v>
      </c>
      <c r="L43" s="71">
        <v>46.68</v>
      </c>
      <c r="M43" s="72">
        <v>150</v>
      </c>
      <c r="N43" s="73">
        <f t="shared" si="3"/>
        <v>150</v>
      </c>
    </row>
    <row r="44" spans="1:14" ht="21">
      <c r="A44" s="22" t="s">
        <v>165</v>
      </c>
      <c r="B44" s="19" t="s">
        <v>287</v>
      </c>
      <c r="C44" s="50">
        <v>10</v>
      </c>
      <c r="D44" s="50">
        <f>C44</f>
        <v>10</v>
      </c>
      <c r="E44" s="50">
        <v>21.17</v>
      </c>
      <c r="F44" s="50">
        <v>26.85</v>
      </c>
      <c r="G44" s="50">
        <v>11.67</v>
      </c>
      <c r="H44" s="50">
        <v>11.67</v>
      </c>
      <c r="I44" s="50">
        <v>7.28</v>
      </c>
      <c r="J44" s="50">
        <v>11.67</v>
      </c>
      <c r="K44" s="50">
        <v>11.67</v>
      </c>
      <c r="L44" s="71">
        <v>11.67</v>
      </c>
      <c r="M44" s="71">
        <v>11.67</v>
      </c>
      <c r="N44" s="73">
        <f t="shared" si="3"/>
        <v>11.67</v>
      </c>
    </row>
    <row r="45" spans="1:14" ht="21">
      <c r="A45" s="15" t="s">
        <v>288</v>
      </c>
      <c r="B45" s="19"/>
      <c r="C45" s="51">
        <f aca="true" t="shared" si="6" ref="C45:K45">SUM(C41:C44)</f>
        <v>172.2</v>
      </c>
      <c r="D45" s="51">
        <f t="shared" si="6"/>
        <v>172.2</v>
      </c>
      <c r="E45" s="51">
        <f t="shared" si="6"/>
        <v>299.44</v>
      </c>
      <c r="F45" s="51">
        <f t="shared" si="6"/>
        <v>353.82000000000005</v>
      </c>
      <c r="G45" s="51">
        <f t="shared" si="6"/>
        <v>200.95999999999998</v>
      </c>
      <c r="H45" s="51">
        <f t="shared" si="6"/>
        <v>200.95999999999998</v>
      </c>
      <c r="I45" s="51">
        <f t="shared" si="6"/>
        <v>223.57</v>
      </c>
      <c r="J45" s="51">
        <f t="shared" si="6"/>
        <v>200.95999999999998</v>
      </c>
      <c r="K45" s="51">
        <f t="shared" si="6"/>
        <v>200.95999999999998</v>
      </c>
      <c r="L45" s="70">
        <f>SUM(L41:L44)</f>
        <v>200.95999999999998</v>
      </c>
      <c r="M45" s="70">
        <f>SUM(M41:M44)</f>
        <v>411.27000000000004</v>
      </c>
      <c r="N45" s="99">
        <f t="shared" si="3"/>
        <v>411.27000000000004</v>
      </c>
    </row>
    <row r="46" spans="1:14" ht="21">
      <c r="A46" s="15" t="s">
        <v>289</v>
      </c>
      <c r="B46" s="19"/>
      <c r="C46" s="52"/>
      <c r="D46" s="50"/>
      <c r="E46" s="50"/>
      <c r="F46" s="50"/>
      <c r="G46" s="50"/>
      <c r="H46" s="50"/>
      <c r="I46" s="50"/>
      <c r="J46" s="50"/>
      <c r="K46" s="88"/>
      <c r="L46" s="71"/>
      <c r="M46" s="71"/>
      <c r="N46" s="73">
        <f t="shared" si="3"/>
        <v>0</v>
      </c>
    </row>
    <row r="47" spans="1:14" ht="27" customHeight="1">
      <c r="A47" s="23" t="s">
        <v>290</v>
      </c>
      <c r="B47" s="61" t="s">
        <v>291</v>
      </c>
      <c r="C47" s="50">
        <v>2</v>
      </c>
      <c r="D47" s="50">
        <v>2</v>
      </c>
      <c r="E47" s="50">
        <v>2.12</v>
      </c>
      <c r="F47" s="50">
        <v>1.09</v>
      </c>
      <c r="G47" s="50">
        <v>2.33</v>
      </c>
      <c r="H47" s="50">
        <v>2.33</v>
      </c>
      <c r="I47" s="50">
        <v>0.5</v>
      </c>
      <c r="J47" s="50">
        <v>2.33</v>
      </c>
      <c r="K47" s="50">
        <v>2.33</v>
      </c>
      <c r="L47" s="71">
        <v>2.33</v>
      </c>
      <c r="M47" s="72">
        <v>2</v>
      </c>
      <c r="N47" s="73">
        <f t="shared" si="3"/>
        <v>2</v>
      </c>
    </row>
    <row r="48" spans="1:14" ht="21">
      <c r="A48" s="23" t="s">
        <v>292</v>
      </c>
      <c r="B48" s="21" t="s">
        <v>293</v>
      </c>
      <c r="C48" s="50">
        <v>0</v>
      </c>
      <c r="D48" s="50">
        <v>0</v>
      </c>
      <c r="E48" s="50">
        <v>2.84</v>
      </c>
      <c r="F48" s="50">
        <v>0.33</v>
      </c>
      <c r="G48" s="50">
        <v>0</v>
      </c>
      <c r="H48" s="50">
        <v>0</v>
      </c>
      <c r="I48" s="50">
        <v>0.55</v>
      </c>
      <c r="J48" s="50">
        <v>0</v>
      </c>
      <c r="K48" s="50">
        <v>0</v>
      </c>
      <c r="L48" s="72">
        <v>0</v>
      </c>
      <c r="M48" s="72">
        <v>0</v>
      </c>
      <c r="N48" s="73">
        <f t="shared" si="3"/>
        <v>0</v>
      </c>
    </row>
    <row r="49" spans="1:14" ht="21">
      <c r="A49" s="24" t="s">
        <v>294</v>
      </c>
      <c r="B49" s="62" t="s">
        <v>295</v>
      </c>
      <c r="C49" s="50">
        <v>498</v>
      </c>
      <c r="D49" s="50">
        <v>498</v>
      </c>
      <c r="E49" s="50">
        <v>1246.14</v>
      </c>
      <c r="F49" s="50">
        <v>1138.79</v>
      </c>
      <c r="G49" s="50">
        <v>581.17</v>
      </c>
      <c r="H49" s="50">
        <v>581.17</v>
      </c>
      <c r="I49" s="50">
        <v>1552.93</v>
      </c>
      <c r="J49" s="50">
        <v>583.72</v>
      </c>
      <c r="K49" s="50">
        <v>583.72</v>
      </c>
      <c r="L49" s="71">
        <v>583.72</v>
      </c>
      <c r="M49" s="71">
        <v>882.14</v>
      </c>
      <c r="N49" s="73">
        <f t="shared" si="3"/>
        <v>882.14</v>
      </c>
    </row>
    <row r="50" spans="1:14" ht="21">
      <c r="A50" s="15" t="s">
        <v>296</v>
      </c>
      <c r="B50" s="19"/>
      <c r="C50" s="51">
        <f aca="true" t="shared" si="7" ref="C50:K50">SUM(C47:C49)</f>
        <v>500</v>
      </c>
      <c r="D50" s="51">
        <f t="shared" si="7"/>
        <v>500</v>
      </c>
      <c r="E50" s="51">
        <f t="shared" si="7"/>
        <v>1251.1000000000001</v>
      </c>
      <c r="F50" s="51">
        <f t="shared" si="7"/>
        <v>1140.21</v>
      </c>
      <c r="G50" s="51">
        <f t="shared" si="7"/>
        <v>583.5</v>
      </c>
      <c r="H50" s="51">
        <f t="shared" si="7"/>
        <v>583.5</v>
      </c>
      <c r="I50" s="51">
        <f t="shared" si="7"/>
        <v>1553.98</v>
      </c>
      <c r="J50" s="51">
        <f t="shared" si="7"/>
        <v>586.0500000000001</v>
      </c>
      <c r="K50" s="51">
        <f t="shared" si="7"/>
        <v>586.0500000000001</v>
      </c>
      <c r="L50" s="70">
        <f>SUM(L47:L49)</f>
        <v>586.0500000000001</v>
      </c>
      <c r="M50" s="70">
        <f>SUM(M47:M49)</f>
        <v>884.14</v>
      </c>
      <c r="N50" s="99">
        <f t="shared" si="3"/>
        <v>884.14</v>
      </c>
    </row>
    <row r="51" spans="1:14" ht="21">
      <c r="A51" s="15" t="s">
        <v>297</v>
      </c>
      <c r="B51" s="19"/>
      <c r="C51" s="52"/>
      <c r="D51" s="50"/>
      <c r="E51" s="50"/>
      <c r="F51" s="50"/>
      <c r="G51" s="50"/>
      <c r="H51" s="50"/>
      <c r="I51" s="50"/>
      <c r="J51" s="50"/>
      <c r="K51" s="88"/>
      <c r="L51" s="71"/>
      <c r="M51" s="71"/>
      <c r="N51" s="73"/>
    </row>
    <row r="52" spans="1:14" s="56" customFormat="1" ht="38.25" customHeight="1">
      <c r="A52" s="23" t="s">
        <v>298</v>
      </c>
      <c r="B52" s="58" t="s">
        <v>270</v>
      </c>
      <c r="C52" s="59">
        <v>0.15</v>
      </c>
      <c r="D52" s="60">
        <f>C52</f>
        <v>0.15</v>
      </c>
      <c r="E52" s="60">
        <v>0.13</v>
      </c>
      <c r="F52" s="60">
        <v>0.13</v>
      </c>
      <c r="G52" s="60">
        <v>0.15</v>
      </c>
      <c r="H52" s="60">
        <v>0.15</v>
      </c>
      <c r="I52" s="60">
        <v>0.14</v>
      </c>
      <c r="J52" s="60">
        <v>0.15</v>
      </c>
      <c r="K52" s="60">
        <v>0.15</v>
      </c>
      <c r="L52" s="88">
        <v>0.15</v>
      </c>
      <c r="M52" s="88">
        <v>0.15</v>
      </c>
      <c r="N52" s="73">
        <f t="shared" si="3"/>
        <v>0.15</v>
      </c>
    </row>
    <row r="53" spans="1:14" ht="21">
      <c r="A53" s="15" t="s">
        <v>299</v>
      </c>
      <c r="B53" s="19"/>
      <c r="C53" s="16">
        <v>0.15</v>
      </c>
      <c r="D53" s="16">
        <v>0.15</v>
      </c>
      <c r="E53" s="16">
        <f aca="true" t="shared" si="8" ref="E53:K53">SUM(E52)</f>
        <v>0.13</v>
      </c>
      <c r="F53" s="16">
        <f t="shared" si="8"/>
        <v>0.13</v>
      </c>
      <c r="G53" s="16">
        <f t="shared" si="8"/>
        <v>0.15</v>
      </c>
      <c r="H53" s="16">
        <f t="shared" si="8"/>
        <v>0.15</v>
      </c>
      <c r="I53" s="16">
        <f t="shared" si="8"/>
        <v>0.14</v>
      </c>
      <c r="J53" s="16">
        <f t="shared" si="8"/>
        <v>0.15</v>
      </c>
      <c r="K53" s="16">
        <f t="shared" si="8"/>
        <v>0.15</v>
      </c>
      <c r="L53" s="70">
        <f>SUM(L52)</f>
        <v>0.15</v>
      </c>
      <c r="M53" s="70">
        <f>SUM(M52)</f>
        <v>0.15</v>
      </c>
      <c r="N53" s="99">
        <f t="shared" si="3"/>
        <v>0.15</v>
      </c>
    </row>
    <row r="54" spans="1:14" ht="21">
      <c r="A54" s="15" t="s">
        <v>300</v>
      </c>
      <c r="B54" s="19" t="s">
        <v>301</v>
      </c>
      <c r="C54" s="50">
        <v>0.01</v>
      </c>
      <c r="D54" s="50">
        <f>C54</f>
        <v>0.01</v>
      </c>
      <c r="E54" s="50">
        <v>0</v>
      </c>
      <c r="F54" s="50">
        <v>0</v>
      </c>
      <c r="G54" s="50">
        <v>0.01</v>
      </c>
      <c r="H54" s="50">
        <v>0.01</v>
      </c>
      <c r="I54" s="50">
        <v>0</v>
      </c>
      <c r="J54" s="50">
        <v>0.01</v>
      </c>
      <c r="K54" s="50">
        <v>0.01</v>
      </c>
      <c r="L54" s="71">
        <v>0.01</v>
      </c>
      <c r="M54" s="71">
        <v>0.01</v>
      </c>
      <c r="N54" s="73">
        <f t="shared" si="3"/>
        <v>0.01</v>
      </c>
    </row>
    <row r="55" spans="1:14" ht="21">
      <c r="A55" s="23" t="s">
        <v>302</v>
      </c>
      <c r="B55" s="61" t="s">
        <v>303</v>
      </c>
      <c r="C55" s="52">
        <v>1.49</v>
      </c>
      <c r="D55" s="50">
        <f>C55</f>
        <v>1.49</v>
      </c>
      <c r="E55" s="50">
        <v>1.3</v>
      </c>
      <c r="F55" s="50">
        <v>0.94</v>
      </c>
      <c r="G55" s="50">
        <v>1.74</v>
      </c>
      <c r="H55" s="50">
        <v>1.74</v>
      </c>
      <c r="I55" s="50">
        <v>0.58</v>
      </c>
      <c r="J55" s="50">
        <v>1.74</v>
      </c>
      <c r="K55" s="50">
        <v>1.74</v>
      </c>
      <c r="L55" s="71">
        <v>1.74</v>
      </c>
      <c r="M55" s="71">
        <v>1.74</v>
      </c>
      <c r="N55" s="73">
        <f t="shared" si="3"/>
        <v>1.74</v>
      </c>
    </row>
    <row r="56" spans="1:14" ht="21">
      <c r="A56" s="22" t="s">
        <v>304</v>
      </c>
      <c r="B56" s="19" t="s">
        <v>305</v>
      </c>
      <c r="C56" s="50">
        <v>0.5</v>
      </c>
      <c r="D56" s="50">
        <f>C56</f>
        <v>0.5</v>
      </c>
      <c r="E56" s="50">
        <v>0.13</v>
      </c>
      <c r="F56" s="50">
        <v>0.54</v>
      </c>
      <c r="G56" s="50">
        <v>0.58</v>
      </c>
      <c r="H56" s="50">
        <v>0.58</v>
      </c>
      <c r="I56" s="50">
        <v>1.6</v>
      </c>
      <c r="J56" s="50">
        <v>0.58</v>
      </c>
      <c r="K56" s="50">
        <v>0.58</v>
      </c>
      <c r="L56" s="71">
        <v>0.58</v>
      </c>
      <c r="M56" s="71">
        <v>0.58</v>
      </c>
      <c r="N56" s="73">
        <f t="shared" si="3"/>
        <v>0.58</v>
      </c>
    </row>
    <row r="57" spans="1:14" ht="21">
      <c r="A57" s="22" t="s">
        <v>596</v>
      </c>
      <c r="B57" s="19"/>
      <c r="C57" s="50"/>
      <c r="D57" s="50"/>
      <c r="E57" s="50">
        <v>4.61</v>
      </c>
      <c r="F57" s="50">
        <v>3.72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71">
        <v>0</v>
      </c>
      <c r="M57" s="71">
        <v>0</v>
      </c>
      <c r="N57" s="73">
        <f t="shared" si="3"/>
        <v>0</v>
      </c>
    </row>
    <row r="58" spans="1:14" ht="21">
      <c r="A58" s="15" t="s">
        <v>306</v>
      </c>
      <c r="B58" s="19"/>
      <c r="C58" s="51">
        <f aca="true" t="shared" si="9" ref="C58:K58">SUM(C54:C57)</f>
        <v>2</v>
      </c>
      <c r="D58" s="51">
        <f t="shared" si="9"/>
        <v>2</v>
      </c>
      <c r="E58" s="51">
        <f t="shared" si="9"/>
        <v>6.040000000000001</v>
      </c>
      <c r="F58" s="51">
        <f t="shared" si="9"/>
        <v>5.2</v>
      </c>
      <c r="G58" s="51">
        <f t="shared" si="9"/>
        <v>2.33</v>
      </c>
      <c r="H58" s="51">
        <f t="shared" si="9"/>
        <v>2.33</v>
      </c>
      <c r="I58" s="51">
        <f t="shared" si="9"/>
        <v>2.18</v>
      </c>
      <c r="J58" s="51">
        <f t="shared" si="9"/>
        <v>2.33</v>
      </c>
      <c r="K58" s="51">
        <f t="shared" si="9"/>
        <v>2.33</v>
      </c>
      <c r="L58" s="70">
        <f>SUM(L54:L57)</f>
        <v>2.33</v>
      </c>
      <c r="M58" s="70">
        <f>SUM(M54:M57)</f>
        <v>2.33</v>
      </c>
      <c r="N58" s="99">
        <f t="shared" si="3"/>
        <v>2.33</v>
      </c>
    </row>
    <row r="59" spans="1:14" ht="21">
      <c r="A59" s="15" t="s">
        <v>307</v>
      </c>
      <c r="B59" s="19"/>
      <c r="C59" s="52"/>
      <c r="D59" s="50"/>
      <c r="E59" s="50"/>
      <c r="F59" s="50"/>
      <c r="G59" s="50"/>
      <c r="H59" s="50"/>
      <c r="I59" s="50"/>
      <c r="J59" s="50"/>
      <c r="K59" s="88"/>
      <c r="L59" s="71"/>
      <c r="M59" s="71"/>
      <c r="N59" s="73"/>
    </row>
    <row r="60" spans="1:14" ht="21">
      <c r="A60" s="22" t="s">
        <v>308</v>
      </c>
      <c r="B60" s="19" t="s">
        <v>309</v>
      </c>
      <c r="C60" s="50">
        <v>0</v>
      </c>
      <c r="D60" s="50">
        <f>C60</f>
        <v>0</v>
      </c>
      <c r="E60" s="50">
        <v>0</v>
      </c>
      <c r="F60" s="50">
        <v>0</v>
      </c>
      <c r="G60" s="50">
        <v>0</v>
      </c>
      <c r="H60" s="50">
        <f>F60</f>
        <v>0</v>
      </c>
      <c r="I60" s="50">
        <v>0</v>
      </c>
      <c r="J60" s="50">
        <f>G60</f>
        <v>0</v>
      </c>
      <c r="K60" s="50">
        <f>H60</f>
        <v>0</v>
      </c>
      <c r="L60" s="71">
        <f>J60</f>
        <v>0</v>
      </c>
      <c r="M60" s="71">
        <f>K60</f>
        <v>0</v>
      </c>
      <c r="N60" s="73">
        <f t="shared" si="3"/>
        <v>0</v>
      </c>
    </row>
    <row r="61" spans="1:14" ht="21">
      <c r="A61" s="22" t="s">
        <v>310</v>
      </c>
      <c r="B61" s="19" t="s">
        <v>311</v>
      </c>
      <c r="C61" s="50">
        <v>23</v>
      </c>
      <c r="D61" s="50">
        <v>23</v>
      </c>
      <c r="E61" s="50">
        <v>27.62</v>
      </c>
      <c r="F61" s="50">
        <v>29.4</v>
      </c>
      <c r="G61" s="50">
        <v>26.84</v>
      </c>
      <c r="H61" s="50">
        <v>26.84</v>
      </c>
      <c r="I61" s="50">
        <v>28.99</v>
      </c>
      <c r="J61" s="50">
        <v>26.84</v>
      </c>
      <c r="K61" s="50">
        <v>26.84</v>
      </c>
      <c r="L61" s="71">
        <v>26.84</v>
      </c>
      <c r="M61" s="71">
        <v>29.17</v>
      </c>
      <c r="N61" s="73">
        <f t="shared" si="3"/>
        <v>29.17</v>
      </c>
    </row>
    <row r="62" spans="1:14" ht="21">
      <c r="A62" s="22" t="s">
        <v>304</v>
      </c>
      <c r="B62" s="19" t="s">
        <v>312</v>
      </c>
      <c r="C62" s="50">
        <v>2</v>
      </c>
      <c r="D62" s="50">
        <f>C62</f>
        <v>2</v>
      </c>
      <c r="E62" s="50">
        <v>0</v>
      </c>
      <c r="F62" s="50">
        <v>0</v>
      </c>
      <c r="G62" s="50">
        <v>2.33</v>
      </c>
      <c r="H62" s="50">
        <v>2.33</v>
      </c>
      <c r="I62" s="50">
        <v>0</v>
      </c>
      <c r="J62" s="50">
        <v>2.33</v>
      </c>
      <c r="K62" s="50">
        <v>2.33</v>
      </c>
      <c r="L62" s="71">
        <v>2.33</v>
      </c>
      <c r="M62" s="71">
        <v>0</v>
      </c>
      <c r="N62" s="73">
        <f t="shared" si="3"/>
        <v>0</v>
      </c>
    </row>
    <row r="63" spans="1:14" ht="21">
      <c r="A63" s="22" t="s">
        <v>313</v>
      </c>
      <c r="B63" s="19" t="s">
        <v>314</v>
      </c>
      <c r="C63" s="50">
        <v>0</v>
      </c>
      <c r="D63" s="50">
        <f>C63</f>
        <v>0</v>
      </c>
      <c r="E63" s="50">
        <v>-0.03</v>
      </c>
      <c r="F63" s="50">
        <v>0</v>
      </c>
      <c r="G63" s="50">
        <v>0</v>
      </c>
      <c r="H63" s="50">
        <f>F63</f>
        <v>0</v>
      </c>
      <c r="I63" s="50">
        <v>0</v>
      </c>
      <c r="J63" s="50">
        <f>G63</f>
        <v>0</v>
      </c>
      <c r="K63" s="50">
        <f>H63</f>
        <v>0</v>
      </c>
      <c r="L63" s="71">
        <f>J63</f>
        <v>0</v>
      </c>
      <c r="M63" s="71">
        <f>K63</f>
        <v>0</v>
      </c>
      <c r="N63" s="73">
        <f t="shared" si="3"/>
        <v>0</v>
      </c>
    </row>
    <row r="64" spans="1:14" ht="21">
      <c r="A64" s="15" t="s">
        <v>315</v>
      </c>
      <c r="B64" s="19"/>
      <c r="C64" s="51">
        <f aca="true" t="shared" si="10" ref="C64:M64">SUM(C60:C63)</f>
        <v>25</v>
      </c>
      <c r="D64" s="51">
        <f t="shared" si="10"/>
        <v>25</v>
      </c>
      <c r="E64" s="51">
        <f t="shared" si="10"/>
        <v>27.59</v>
      </c>
      <c r="F64" s="51">
        <f t="shared" si="10"/>
        <v>29.4</v>
      </c>
      <c r="G64" s="51">
        <f t="shared" si="10"/>
        <v>29.17</v>
      </c>
      <c r="H64" s="51">
        <f t="shared" si="10"/>
        <v>29.17</v>
      </c>
      <c r="I64" s="51">
        <f t="shared" si="10"/>
        <v>28.99</v>
      </c>
      <c r="J64" s="51">
        <f>SUM(J60:J63)</f>
        <v>29.17</v>
      </c>
      <c r="K64" s="51">
        <f t="shared" si="10"/>
        <v>29.17</v>
      </c>
      <c r="L64" s="70">
        <f t="shared" si="10"/>
        <v>29.17</v>
      </c>
      <c r="M64" s="70">
        <f t="shared" si="10"/>
        <v>29.17</v>
      </c>
      <c r="N64" s="99">
        <f t="shared" si="3"/>
        <v>29.17</v>
      </c>
    </row>
    <row r="65" spans="1:14" ht="20.25" customHeight="1">
      <c r="A65" s="18" t="s">
        <v>316</v>
      </c>
      <c r="B65" s="21"/>
      <c r="C65" s="52"/>
      <c r="D65" s="50"/>
      <c r="E65" s="50"/>
      <c r="F65" s="50"/>
      <c r="G65" s="50"/>
      <c r="H65" s="50"/>
      <c r="I65" s="50"/>
      <c r="J65" s="50"/>
      <c r="K65" s="88"/>
      <c r="L65" s="71"/>
      <c r="M65" s="71"/>
      <c r="N65" s="73"/>
    </row>
    <row r="66" spans="1:14" ht="24" customHeight="1">
      <c r="A66" s="23" t="s">
        <v>543</v>
      </c>
      <c r="B66" s="21" t="s">
        <v>317</v>
      </c>
      <c r="C66" s="52">
        <v>0.22</v>
      </c>
      <c r="D66" s="50">
        <f>C66</f>
        <v>0.22</v>
      </c>
      <c r="E66" s="50">
        <v>0</v>
      </c>
      <c r="F66" s="50">
        <v>0</v>
      </c>
      <c r="G66" s="50">
        <v>0.26</v>
      </c>
      <c r="H66" s="50">
        <v>0.26</v>
      </c>
      <c r="I66" s="50">
        <v>0</v>
      </c>
      <c r="J66" s="50">
        <v>0.26</v>
      </c>
      <c r="K66" s="50">
        <v>0.26</v>
      </c>
      <c r="L66" s="71">
        <v>0.26</v>
      </c>
      <c r="M66" s="72">
        <v>0</v>
      </c>
      <c r="N66" s="73">
        <f t="shared" si="3"/>
        <v>0</v>
      </c>
    </row>
    <row r="67" spans="1:14" ht="24" customHeight="1">
      <c r="A67" s="23" t="s">
        <v>597</v>
      </c>
      <c r="B67" s="21" t="s">
        <v>590</v>
      </c>
      <c r="C67" s="52"/>
      <c r="D67" s="50"/>
      <c r="E67" s="50">
        <v>12.29</v>
      </c>
      <c r="F67" s="50">
        <v>3.45</v>
      </c>
      <c r="G67" s="50">
        <v>0</v>
      </c>
      <c r="H67" s="50">
        <v>0</v>
      </c>
      <c r="I67" s="50">
        <v>8.91</v>
      </c>
      <c r="J67" s="50">
        <v>0</v>
      </c>
      <c r="K67" s="50">
        <v>0</v>
      </c>
      <c r="L67" s="72">
        <v>0</v>
      </c>
      <c r="M67" s="72">
        <v>2</v>
      </c>
      <c r="N67" s="73">
        <f t="shared" si="3"/>
        <v>2</v>
      </c>
    </row>
    <row r="68" spans="1:14" ht="21">
      <c r="A68" s="18" t="s">
        <v>318</v>
      </c>
      <c r="B68" s="21"/>
      <c r="C68" s="16">
        <f>SUM(C66:C66)</f>
        <v>0.22</v>
      </c>
      <c r="D68" s="16">
        <f>SUM(D66:D66)</f>
        <v>0.22</v>
      </c>
      <c r="E68" s="51">
        <f>SUM(E66:E67)</f>
        <v>12.29</v>
      </c>
      <c r="F68" s="51">
        <f>SUM(F66:F67)</f>
        <v>3.45</v>
      </c>
      <c r="G68" s="51">
        <f>SUM(G66:G67)</f>
        <v>0.26</v>
      </c>
      <c r="H68" s="51">
        <f>SUM(H66:H67)</f>
        <v>0.26</v>
      </c>
      <c r="I68" s="51">
        <f>SUM(I66:I67)</f>
        <v>8.91</v>
      </c>
      <c r="J68" s="16">
        <f>SUM(J66:J66)</f>
        <v>0.26</v>
      </c>
      <c r="K68" s="16">
        <f>SUM(K66:K66)</f>
        <v>0.26</v>
      </c>
      <c r="L68" s="70">
        <f>SUM(L66:L66)</f>
        <v>0.26</v>
      </c>
      <c r="M68" s="74">
        <f>SUM(M66:M67)</f>
        <v>2</v>
      </c>
      <c r="N68" s="99">
        <f t="shared" si="3"/>
        <v>2</v>
      </c>
    </row>
    <row r="69" spans="1:14" ht="21">
      <c r="A69" s="18" t="s">
        <v>319</v>
      </c>
      <c r="B69" s="21"/>
      <c r="C69" s="52"/>
      <c r="D69" s="50"/>
      <c r="E69" s="50"/>
      <c r="F69" s="50"/>
      <c r="G69" s="50"/>
      <c r="H69" s="50"/>
      <c r="I69" s="50"/>
      <c r="J69" s="50"/>
      <c r="K69" s="88"/>
      <c r="L69" s="71"/>
      <c r="M69" s="71"/>
      <c r="N69" s="73"/>
    </row>
    <row r="70" spans="1:14" s="64" customFormat="1" ht="21">
      <c r="A70" s="63" t="s">
        <v>320</v>
      </c>
      <c r="B70" s="58" t="s">
        <v>321</v>
      </c>
      <c r="C70" s="60">
        <v>8.25</v>
      </c>
      <c r="D70" s="60">
        <v>8.25</v>
      </c>
      <c r="E70" s="60">
        <v>0.19</v>
      </c>
      <c r="F70" s="60">
        <v>0.08</v>
      </c>
      <c r="G70" s="60">
        <v>9.63</v>
      </c>
      <c r="H70" s="60">
        <v>9.63</v>
      </c>
      <c r="I70" s="60">
        <v>4.44</v>
      </c>
      <c r="J70" s="60">
        <v>9.63</v>
      </c>
      <c r="K70" s="60">
        <v>9.63</v>
      </c>
      <c r="L70" s="71">
        <v>9.63</v>
      </c>
      <c r="M70" s="72">
        <v>3.29</v>
      </c>
      <c r="N70" s="73">
        <f t="shared" si="3"/>
        <v>3.29</v>
      </c>
    </row>
    <row r="71" spans="1:14" ht="21">
      <c r="A71" s="25" t="s">
        <v>322</v>
      </c>
      <c r="B71" s="21" t="s">
        <v>323</v>
      </c>
      <c r="C71" s="50">
        <v>0.5</v>
      </c>
      <c r="D71" s="50">
        <v>0.5</v>
      </c>
      <c r="E71" s="50">
        <v>0</v>
      </c>
      <c r="F71" s="50">
        <v>0</v>
      </c>
      <c r="G71" s="50">
        <v>0.58</v>
      </c>
      <c r="H71" s="50">
        <v>0.58</v>
      </c>
      <c r="I71" s="50">
        <v>0</v>
      </c>
      <c r="J71" s="50">
        <v>0.58</v>
      </c>
      <c r="K71" s="50">
        <v>0.58</v>
      </c>
      <c r="L71" s="71">
        <v>0.58</v>
      </c>
      <c r="M71" s="71">
        <v>0.58</v>
      </c>
      <c r="N71" s="73">
        <f t="shared" si="3"/>
        <v>0.58</v>
      </c>
    </row>
    <row r="72" spans="1:14" ht="21">
      <c r="A72" s="22" t="s">
        <v>324</v>
      </c>
      <c r="B72" s="21" t="s">
        <v>325</v>
      </c>
      <c r="C72" s="50">
        <v>0.25</v>
      </c>
      <c r="D72" s="50">
        <v>0.25</v>
      </c>
      <c r="E72" s="50">
        <v>0</v>
      </c>
      <c r="F72" s="50">
        <v>0</v>
      </c>
      <c r="G72" s="50">
        <v>0.29</v>
      </c>
      <c r="H72" s="50">
        <v>0.29</v>
      </c>
      <c r="I72" s="50">
        <v>0</v>
      </c>
      <c r="J72" s="50">
        <v>0.29</v>
      </c>
      <c r="K72" s="50">
        <v>0.29</v>
      </c>
      <c r="L72" s="71">
        <v>0.29</v>
      </c>
      <c r="M72" s="72">
        <v>0</v>
      </c>
      <c r="N72" s="73">
        <f t="shared" si="3"/>
        <v>0</v>
      </c>
    </row>
    <row r="73" spans="1:14" ht="21">
      <c r="A73" s="18" t="s">
        <v>326</v>
      </c>
      <c r="B73" s="21"/>
      <c r="C73" s="51">
        <f aca="true" t="shared" si="11" ref="C73:M73">SUM(C70:C72)</f>
        <v>9</v>
      </c>
      <c r="D73" s="51">
        <f t="shared" si="11"/>
        <v>9</v>
      </c>
      <c r="E73" s="51">
        <f t="shared" si="11"/>
        <v>0.19</v>
      </c>
      <c r="F73" s="51">
        <f t="shared" si="11"/>
        <v>0.08</v>
      </c>
      <c r="G73" s="51">
        <f t="shared" si="11"/>
        <v>10.5</v>
      </c>
      <c r="H73" s="51">
        <f t="shared" si="11"/>
        <v>10.5</v>
      </c>
      <c r="I73" s="51">
        <f t="shared" si="11"/>
        <v>4.44</v>
      </c>
      <c r="J73" s="51">
        <f>SUM(J70:J72)</f>
        <v>10.5</v>
      </c>
      <c r="K73" s="51">
        <f t="shared" si="11"/>
        <v>10.5</v>
      </c>
      <c r="L73" s="74">
        <f t="shared" si="11"/>
        <v>10.5</v>
      </c>
      <c r="M73" s="70">
        <f t="shared" si="11"/>
        <v>3.87</v>
      </c>
      <c r="N73" s="99">
        <f t="shared" si="3"/>
        <v>3.87</v>
      </c>
    </row>
    <row r="74" spans="1:14" ht="22.5" customHeight="1">
      <c r="A74" s="18" t="s">
        <v>327</v>
      </c>
      <c r="B74" s="21"/>
      <c r="C74" s="52"/>
      <c r="D74" s="50"/>
      <c r="E74" s="50"/>
      <c r="F74" s="50"/>
      <c r="G74" s="50"/>
      <c r="H74" s="50"/>
      <c r="I74" s="50"/>
      <c r="J74" s="50"/>
      <c r="K74" s="88"/>
      <c r="L74" s="71"/>
      <c r="M74" s="71"/>
      <c r="N74" s="73"/>
    </row>
    <row r="75" spans="1:14" ht="21">
      <c r="A75" s="23" t="s">
        <v>328</v>
      </c>
      <c r="B75" s="61" t="s">
        <v>329</v>
      </c>
      <c r="C75" s="50">
        <v>0</v>
      </c>
      <c r="D75" s="50">
        <f>C75</f>
        <v>0</v>
      </c>
      <c r="E75" s="50">
        <v>0</v>
      </c>
      <c r="F75" s="50">
        <v>0</v>
      </c>
      <c r="G75" s="50">
        <v>0</v>
      </c>
      <c r="H75" s="50">
        <f>F75</f>
        <v>0</v>
      </c>
      <c r="I75" s="50">
        <v>0</v>
      </c>
      <c r="J75" s="50">
        <f aca="true" t="shared" si="12" ref="J75:K77">G75</f>
        <v>0</v>
      </c>
      <c r="K75" s="50">
        <f t="shared" si="12"/>
        <v>0</v>
      </c>
      <c r="L75" s="72">
        <f aca="true" t="shared" si="13" ref="L75:M77">J75</f>
        <v>0</v>
      </c>
      <c r="M75" s="72">
        <f t="shared" si="13"/>
        <v>0</v>
      </c>
      <c r="N75" s="73">
        <f t="shared" si="3"/>
        <v>0</v>
      </c>
    </row>
    <row r="76" spans="1:14" ht="21">
      <c r="A76" s="23" t="s">
        <v>330</v>
      </c>
      <c r="B76" s="61" t="s">
        <v>331</v>
      </c>
      <c r="C76" s="50">
        <v>0</v>
      </c>
      <c r="D76" s="50">
        <f>C76</f>
        <v>0</v>
      </c>
      <c r="E76" s="50">
        <v>0</v>
      </c>
      <c r="F76" s="50">
        <v>0</v>
      </c>
      <c r="G76" s="50">
        <v>0</v>
      </c>
      <c r="H76" s="50">
        <f>F76</f>
        <v>0</v>
      </c>
      <c r="I76" s="50">
        <v>0</v>
      </c>
      <c r="J76" s="50">
        <f t="shared" si="12"/>
        <v>0</v>
      </c>
      <c r="K76" s="50">
        <f t="shared" si="12"/>
        <v>0</v>
      </c>
      <c r="L76" s="72">
        <f t="shared" si="13"/>
        <v>0</v>
      </c>
      <c r="M76" s="72">
        <f t="shared" si="13"/>
        <v>0</v>
      </c>
      <c r="N76" s="73">
        <f t="shared" si="3"/>
        <v>0</v>
      </c>
    </row>
    <row r="77" spans="1:14" ht="21">
      <c r="A77" s="22" t="s">
        <v>304</v>
      </c>
      <c r="B77" s="65" t="s">
        <v>405</v>
      </c>
      <c r="C77" s="50">
        <v>0</v>
      </c>
      <c r="D77" s="50">
        <f>C77</f>
        <v>0</v>
      </c>
      <c r="E77" s="50">
        <v>0.04</v>
      </c>
      <c r="F77" s="50">
        <v>0</v>
      </c>
      <c r="G77" s="50">
        <v>0</v>
      </c>
      <c r="H77" s="50">
        <f>F77</f>
        <v>0</v>
      </c>
      <c r="I77" s="50">
        <v>0</v>
      </c>
      <c r="J77" s="50">
        <f t="shared" si="12"/>
        <v>0</v>
      </c>
      <c r="K77" s="50">
        <f t="shared" si="12"/>
        <v>0</v>
      </c>
      <c r="L77" s="72">
        <f t="shared" si="13"/>
        <v>0</v>
      </c>
      <c r="M77" s="72">
        <f t="shared" si="13"/>
        <v>0</v>
      </c>
      <c r="N77" s="73">
        <f t="shared" si="3"/>
        <v>0</v>
      </c>
    </row>
    <row r="78" spans="1:14" ht="21">
      <c r="A78" s="18" t="s">
        <v>332</v>
      </c>
      <c r="B78" s="21"/>
      <c r="C78" s="51">
        <f>SUM(C75:C77)</f>
        <v>0</v>
      </c>
      <c r="D78" s="51">
        <f>SUM(D75:D77)</f>
        <v>0</v>
      </c>
      <c r="E78" s="51">
        <f>SUM(E75:E77)</f>
        <v>0.04</v>
      </c>
      <c r="F78" s="51">
        <v>0</v>
      </c>
      <c r="G78" s="51">
        <v>0</v>
      </c>
      <c r="H78" s="51">
        <f>SUM(H75:H77)</f>
        <v>0</v>
      </c>
      <c r="I78" s="51">
        <v>0</v>
      </c>
      <c r="J78" s="51">
        <f>SUM(J75:J77)</f>
        <v>0</v>
      </c>
      <c r="K78" s="51">
        <f>SUM(K75:K77)</f>
        <v>0</v>
      </c>
      <c r="L78" s="74">
        <f>SUM(L75:L77)</f>
        <v>0</v>
      </c>
      <c r="M78" s="74">
        <f>SUM(M75:M77)</f>
        <v>0</v>
      </c>
      <c r="N78" s="73">
        <f t="shared" si="3"/>
        <v>0</v>
      </c>
    </row>
    <row r="79" spans="1:14" ht="23.25" customHeight="1">
      <c r="A79" s="18" t="s">
        <v>333</v>
      </c>
      <c r="B79" s="21"/>
      <c r="C79" s="52"/>
      <c r="D79" s="50"/>
      <c r="E79" s="50"/>
      <c r="F79" s="50"/>
      <c r="G79" s="50"/>
      <c r="H79" s="50"/>
      <c r="I79" s="50"/>
      <c r="J79" s="50"/>
      <c r="K79" s="88"/>
      <c r="L79" s="71"/>
      <c r="M79" s="71"/>
      <c r="N79" s="73"/>
    </row>
    <row r="80" spans="1:14" ht="21">
      <c r="A80" s="23" t="s">
        <v>334</v>
      </c>
      <c r="B80" s="21" t="s">
        <v>335</v>
      </c>
      <c r="C80" s="50">
        <v>7</v>
      </c>
      <c r="D80" s="50">
        <v>7</v>
      </c>
      <c r="E80" s="50">
        <v>5.29</v>
      </c>
      <c r="F80" s="50">
        <v>9.92</v>
      </c>
      <c r="G80" s="50">
        <v>8.17</v>
      </c>
      <c r="H80" s="50">
        <v>8.17</v>
      </c>
      <c r="I80" s="50">
        <v>9.74</v>
      </c>
      <c r="J80" s="50">
        <v>8.17</v>
      </c>
      <c r="K80" s="50">
        <v>8.17</v>
      </c>
      <c r="L80" s="71">
        <v>8.17</v>
      </c>
      <c r="M80" s="71">
        <v>8.17</v>
      </c>
      <c r="N80" s="73">
        <f t="shared" si="3"/>
        <v>8.17</v>
      </c>
    </row>
    <row r="81" spans="1:14" ht="21">
      <c r="A81" s="23" t="s">
        <v>336</v>
      </c>
      <c r="B81" s="21" t="s">
        <v>337</v>
      </c>
      <c r="C81" s="50">
        <v>30</v>
      </c>
      <c r="D81" s="50">
        <v>30</v>
      </c>
      <c r="E81" s="50">
        <v>24.04</v>
      </c>
      <c r="F81" s="50">
        <v>28.23</v>
      </c>
      <c r="G81" s="50">
        <v>35.01</v>
      </c>
      <c r="H81" s="50">
        <v>35.01</v>
      </c>
      <c r="I81" s="50">
        <v>36.63</v>
      </c>
      <c r="J81" s="50">
        <v>35.01</v>
      </c>
      <c r="K81" s="50">
        <v>35.01</v>
      </c>
      <c r="L81" s="71">
        <v>35.01</v>
      </c>
      <c r="M81" s="72">
        <v>30</v>
      </c>
      <c r="N81" s="73">
        <f t="shared" si="3"/>
        <v>30</v>
      </c>
    </row>
    <row r="82" spans="1:14" ht="21">
      <c r="A82" s="23" t="s">
        <v>75</v>
      </c>
      <c r="B82" s="21" t="s">
        <v>338</v>
      </c>
      <c r="C82" s="50">
        <v>0.501</v>
      </c>
      <c r="D82" s="50">
        <f>C82</f>
        <v>0.501</v>
      </c>
      <c r="E82" s="50">
        <v>0.05</v>
      </c>
      <c r="F82" s="50">
        <v>0.13</v>
      </c>
      <c r="G82" s="50">
        <v>0.58</v>
      </c>
      <c r="H82" s="50">
        <v>0.58</v>
      </c>
      <c r="I82" s="50">
        <v>0</v>
      </c>
      <c r="J82" s="50">
        <v>0.58</v>
      </c>
      <c r="K82" s="50">
        <v>0.58</v>
      </c>
      <c r="L82" s="71">
        <v>0.58</v>
      </c>
      <c r="M82" s="72">
        <v>0.2</v>
      </c>
      <c r="N82" s="73">
        <f t="shared" si="3"/>
        <v>0.2</v>
      </c>
    </row>
    <row r="83" spans="1:14" ht="21">
      <c r="A83" s="23" t="s">
        <v>339</v>
      </c>
      <c r="B83" s="21" t="s">
        <v>340</v>
      </c>
      <c r="C83" s="50">
        <v>25</v>
      </c>
      <c r="D83" s="50">
        <v>25</v>
      </c>
      <c r="E83" s="50">
        <v>54.25</v>
      </c>
      <c r="F83" s="50">
        <v>48.49</v>
      </c>
      <c r="G83" s="50">
        <v>29.18</v>
      </c>
      <c r="H83" s="50">
        <v>29.18</v>
      </c>
      <c r="I83" s="50">
        <v>133.35</v>
      </c>
      <c r="J83" s="50">
        <v>29.18</v>
      </c>
      <c r="K83" s="50">
        <v>29.18</v>
      </c>
      <c r="L83" s="71">
        <v>29.18</v>
      </c>
      <c r="M83" s="72">
        <v>35</v>
      </c>
      <c r="N83" s="73">
        <f t="shared" si="3"/>
        <v>35</v>
      </c>
    </row>
    <row r="84" spans="1:14" ht="21">
      <c r="A84" s="23" t="s">
        <v>341</v>
      </c>
      <c r="B84" s="21" t="s">
        <v>342</v>
      </c>
      <c r="C84" s="50">
        <v>2</v>
      </c>
      <c r="D84" s="50">
        <v>2</v>
      </c>
      <c r="E84" s="50">
        <v>0.6</v>
      </c>
      <c r="F84" s="50">
        <v>3.93</v>
      </c>
      <c r="G84" s="50">
        <v>2.33</v>
      </c>
      <c r="H84" s="50">
        <v>2.33</v>
      </c>
      <c r="I84" s="50">
        <v>0.4</v>
      </c>
      <c r="J84" s="50">
        <v>2.33</v>
      </c>
      <c r="K84" s="50">
        <v>2.33</v>
      </c>
      <c r="L84" s="71">
        <v>2.33</v>
      </c>
      <c r="M84" s="72">
        <v>2</v>
      </c>
      <c r="N84" s="73">
        <f t="shared" si="3"/>
        <v>2</v>
      </c>
    </row>
    <row r="85" spans="1:14" ht="21">
      <c r="A85" s="23" t="s">
        <v>343</v>
      </c>
      <c r="B85" s="21" t="s">
        <v>344</v>
      </c>
      <c r="C85" s="50">
        <v>0.1</v>
      </c>
      <c r="D85" s="50">
        <v>0.1</v>
      </c>
      <c r="E85" s="50">
        <v>0</v>
      </c>
      <c r="F85" s="50">
        <v>0</v>
      </c>
      <c r="G85" s="50">
        <v>0.12</v>
      </c>
      <c r="H85" s="50">
        <v>0.12</v>
      </c>
      <c r="I85" s="50">
        <v>0</v>
      </c>
      <c r="J85" s="50">
        <v>0.12</v>
      </c>
      <c r="K85" s="50">
        <v>0.12</v>
      </c>
      <c r="L85" s="71">
        <v>0.12</v>
      </c>
      <c r="M85" s="71">
        <v>0.12</v>
      </c>
      <c r="N85" s="73">
        <f t="shared" si="3"/>
        <v>0.12</v>
      </c>
    </row>
    <row r="86" spans="1:14" ht="21">
      <c r="A86" s="23" t="s">
        <v>345</v>
      </c>
      <c r="B86" s="21" t="s">
        <v>346</v>
      </c>
      <c r="C86" s="50">
        <v>12</v>
      </c>
      <c r="D86" s="50">
        <v>12</v>
      </c>
      <c r="E86" s="50">
        <v>13.5</v>
      </c>
      <c r="F86" s="50">
        <v>18.63</v>
      </c>
      <c r="G86" s="50">
        <v>14</v>
      </c>
      <c r="H86" s="50">
        <v>14</v>
      </c>
      <c r="I86" s="50">
        <v>19.8</v>
      </c>
      <c r="J86" s="50">
        <v>14</v>
      </c>
      <c r="K86" s="50">
        <v>14</v>
      </c>
      <c r="L86" s="71">
        <v>14</v>
      </c>
      <c r="M86" s="72">
        <v>15</v>
      </c>
      <c r="N86" s="73">
        <f t="shared" si="3"/>
        <v>15</v>
      </c>
    </row>
    <row r="87" spans="1:14" ht="21">
      <c r="A87" s="23" t="s">
        <v>347</v>
      </c>
      <c r="B87" s="21" t="s">
        <v>348</v>
      </c>
      <c r="C87" s="50">
        <v>0.2</v>
      </c>
      <c r="D87" s="50">
        <f>C87</f>
        <v>0.2</v>
      </c>
      <c r="E87" s="50">
        <v>0.47</v>
      </c>
      <c r="F87" s="50">
        <v>0.75</v>
      </c>
      <c r="G87" s="50">
        <v>0.23</v>
      </c>
      <c r="H87" s="50">
        <v>0.23</v>
      </c>
      <c r="I87" s="50">
        <v>0.98</v>
      </c>
      <c r="J87" s="50">
        <v>0.23</v>
      </c>
      <c r="K87" s="50">
        <v>0.23</v>
      </c>
      <c r="L87" s="71">
        <v>0.23</v>
      </c>
      <c r="M87" s="71">
        <v>0.23</v>
      </c>
      <c r="N87" s="73">
        <f t="shared" si="3"/>
        <v>0.23</v>
      </c>
    </row>
    <row r="88" spans="1:14" ht="21">
      <c r="A88" s="23" t="s">
        <v>349</v>
      </c>
      <c r="B88" s="21" t="s">
        <v>350</v>
      </c>
      <c r="C88" s="50">
        <v>7</v>
      </c>
      <c r="D88" s="50">
        <v>7</v>
      </c>
      <c r="E88" s="50">
        <v>52.91</v>
      </c>
      <c r="F88" s="50">
        <v>34.9</v>
      </c>
      <c r="G88" s="50">
        <v>8.17</v>
      </c>
      <c r="H88" s="50">
        <v>8.17</v>
      </c>
      <c r="I88" s="50">
        <v>19.47</v>
      </c>
      <c r="J88" s="50">
        <v>8.17</v>
      </c>
      <c r="K88" s="50">
        <v>8.17</v>
      </c>
      <c r="L88" s="71">
        <v>8.17</v>
      </c>
      <c r="M88" s="72">
        <v>25.3</v>
      </c>
      <c r="N88" s="73">
        <f t="shared" si="3"/>
        <v>25.3</v>
      </c>
    </row>
    <row r="89" spans="1:14" ht="21">
      <c r="A89" s="23" t="s">
        <v>351</v>
      </c>
      <c r="B89" s="21" t="s">
        <v>352</v>
      </c>
      <c r="C89" s="50">
        <v>20</v>
      </c>
      <c r="D89" s="50">
        <v>20</v>
      </c>
      <c r="E89" s="50">
        <v>28.45</v>
      </c>
      <c r="F89" s="50">
        <v>14.64</v>
      </c>
      <c r="G89" s="50">
        <v>23.34</v>
      </c>
      <c r="H89" s="50">
        <v>23.34</v>
      </c>
      <c r="I89" s="50">
        <v>4.18</v>
      </c>
      <c r="J89" s="50">
        <v>23.34</v>
      </c>
      <c r="K89" s="50">
        <v>23.34</v>
      </c>
      <c r="L89" s="71">
        <v>23.34</v>
      </c>
      <c r="M89" s="72">
        <v>20</v>
      </c>
      <c r="N89" s="73">
        <f t="shared" si="3"/>
        <v>20</v>
      </c>
    </row>
    <row r="90" spans="1:14" ht="21">
      <c r="A90" s="23" t="s">
        <v>353</v>
      </c>
      <c r="B90" s="21" t="s">
        <v>354</v>
      </c>
      <c r="C90" s="50">
        <v>0</v>
      </c>
      <c r="D90" s="50">
        <v>0</v>
      </c>
      <c r="E90" s="50">
        <v>0</v>
      </c>
      <c r="F90" s="50">
        <v>0</v>
      </c>
      <c r="G90" s="50">
        <v>0</v>
      </c>
      <c r="H90" s="50">
        <v>0</v>
      </c>
      <c r="I90" s="50">
        <v>0.01</v>
      </c>
      <c r="J90" s="50">
        <v>0</v>
      </c>
      <c r="K90" s="50">
        <v>0</v>
      </c>
      <c r="L90" s="72">
        <v>0</v>
      </c>
      <c r="M90" s="72">
        <v>0</v>
      </c>
      <c r="N90" s="73">
        <f t="shared" si="3"/>
        <v>0</v>
      </c>
    </row>
    <row r="91" spans="1:14" s="56" customFormat="1" ht="30.75" customHeight="1">
      <c r="A91" s="25" t="s">
        <v>355</v>
      </c>
      <c r="B91" s="66" t="s">
        <v>406</v>
      </c>
      <c r="C91" s="60">
        <v>1</v>
      </c>
      <c r="D91" s="60">
        <f>C91</f>
        <v>1</v>
      </c>
      <c r="E91" s="60">
        <v>0.77</v>
      </c>
      <c r="F91" s="60">
        <v>0.13</v>
      </c>
      <c r="G91" s="60">
        <v>1.17</v>
      </c>
      <c r="H91" s="60">
        <v>1.17</v>
      </c>
      <c r="I91" s="60">
        <v>0.3</v>
      </c>
      <c r="J91" s="60">
        <v>1.17</v>
      </c>
      <c r="K91" s="60">
        <v>1.17</v>
      </c>
      <c r="L91" s="71">
        <v>1.17</v>
      </c>
      <c r="M91" s="71">
        <v>1.17</v>
      </c>
      <c r="N91" s="73">
        <f t="shared" si="3"/>
        <v>1.17</v>
      </c>
    </row>
    <row r="92" spans="1:14" ht="21">
      <c r="A92" s="23" t="s">
        <v>356</v>
      </c>
      <c r="B92" s="21" t="s">
        <v>357</v>
      </c>
      <c r="C92" s="50">
        <v>0.05</v>
      </c>
      <c r="D92" s="50">
        <f>C92</f>
        <v>0.05</v>
      </c>
      <c r="E92" s="50">
        <v>0.06</v>
      </c>
      <c r="F92" s="50">
        <v>0.23</v>
      </c>
      <c r="G92" s="50">
        <v>0.06</v>
      </c>
      <c r="H92" s="50">
        <v>0.06</v>
      </c>
      <c r="I92" s="50">
        <v>0.01</v>
      </c>
      <c r="J92" s="50">
        <v>0.06</v>
      </c>
      <c r="K92" s="50">
        <v>0.06</v>
      </c>
      <c r="L92" s="71">
        <v>0.06</v>
      </c>
      <c r="M92" s="71">
        <v>0.06</v>
      </c>
      <c r="N92" s="73">
        <f aca="true" t="shared" si="14" ref="N92:N130">M92</f>
        <v>0.06</v>
      </c>
    </row>
    <row r="93" spans="1:14" ht="21">
      <c r="A93" s="22" t="s">
        <v>419</v>
      </c>
      <c r="B93" s="21" t="s">
        <v>358</v>
      </c>
      <c r="C93" s="50">
        <v>0</v>
      </c>
      <c r="D93" s="50">
        <v>0</v>
      </c>
      <c r="E93" s="50">
        <v>1.76</v>
      </c>
      <c r="F93" s="50">
        <v>72.13</v>
      </c>
      <c r="G93" s="50">
        <v>0</v>
      </c>
      <c r="H93" s="50">
        <v>0</v>
      </c>
      <c r="I93" s="50">
        <v>124.41</v>
      </c>
      <c r="J93" s="50">
        <v>0</v>
      </c>
      <c r="K93" s="50">
        <v>0</v>
      </c>
      <c r="L93" s="72">
        <v>0</v>
      </c>
      <c r="M93" s="72">
        <v>0</v>
      </c>
      <c r="N93" s="73">
        <f t="shared" si="14"/>
        <v>0</v>
      </c>
    </row>
    <row r="94" spans="1:14" ht="21">
      <c r="A94" s="22" t="s">
        <v>359</v>
      </c>
      <c r="B94" s="21" t="s">
        <v>360</v>
      </c>
      <c r="C94" s="50">
        <v>1</v>
      </c>
      <c r="D94" s="50">
        <f>C94</f>
        <v>1</v>
      </c>
      <c r="E94" s="50">
        <v>2.07</v>
      </c>
      <c r="F94" s="50">
        <v>4.05</v>
      </c>
      <c r="G94" s="50">
        <v>1.17</v>
      </c>
      <c r="H94" s="50">
        <v>1.17</v>
      </c>
      <c r="I94" s="50">
        <v>3.52</v>
      </c>
      <c r="J94" s="50">
        <v>1.17</v>
      </c>
      <c r="K94" s="50">
        <v>1.17</v>
      </c>
      <c r="L94" s="71">
        <v>1.17</v>
      </c>
      <c r="M94" s="72">
        <v>1.5</v>
      </c>
      <c r="N94" s="73">
        <f t="shared" si="14"/>
        <v>1.5</v>
      </c>
    </row>
    <row r="95" spans="1:14" ht="21">
      <c r="A95" s="22" t="s">
        <v>361</v>
      </c>
      <c r="B95" s="21" t="s">
        <v>362</v>
      </c>
      <c r="C95" s="50">
        <v>5</v>
      </c>
      <c r="D95" s="50">
        <v>5</v>
      </c>
      <c r="E95" s="50">
        <v>8.06</v>
      </c>
      <c r="F95" s="50">
        <v>14.78</v>
      </c>
      <c r="G95" s="50">
        <v>5.83</v>
      </c>
      <c r="H95" s="50">
        <v>5.83</v>
      </c>
      <c r="I95" s="50">
        <v>16.25</v>
      </c>
      <c r="J95" s="50">
        <v>5.83</v>
      </c>
      <c r="K95" s="50">
        <v>5.83</v>
      </c>
      <c r="L95" s="71">
        <v>5.83</v>
      </c>
      <c r="M95" s="72">
        <v>7.5</v>
      </c>
      <c r="N95" s="73">
        <f t="shared" si="14"/>
        <v>7.5</v>
      </c>
    </row>
    <row r="96" spans="1:14" ht="21">
      <c r="A96" s="22" t="s">
        <v>407</v>
      </c>
      <c r="B96" s="21" t="s">
        <v>408</v>
      </c>
      <c r="C96" s="50">
        <v>0</v>
      </c>
      <c r="D96" s="50">
        <v>0</v>
      </c>
      <c r="E96" s="50">
        <v>0</v>
      </c>
      <c r="F96" s="50">
        <v>0.03</v>
      </c>
      <c r="G96" s="50">
        <v>0</v>
      </c>
      <c r="H96" s="50">
        <v>0</v>
      </c>
      <c r="I96" s="50">
        <v>0</v>
      </c>
      <c r="J96" s="50">
        <v>0</v>
      </c>
      <c r="K96" s="50">
        <v>0</v>
      </c>
      <c r="L96" s="72">
        <v>0</v>
      </c>
      <c r="M96" s="72">
        <v>0</v>
      </c>
      <c r="N96" s="73">
        <f t="shared" si="14"/>
        <v>0</v>
      </c>
    </row>
    <row r="97" spans="1:14" ht="21">
      <c r="A97" s="18" t="s">
        <v>363</v>
      </c>
      <c r="B97" s="21"/>
      <c r="C97" s="51">
        <f aca="true" t="shared" si="15" ref="C97:K97">SUM(C80:C96)</f>
        <v>110.851</v>
      </c>
      <c r="D97" s="51">
        <f t="shared" si="15"/>
        <v>110.851</v>
      </c>
      <c r="E97" s="51">
        <f t="shared" si="15"/>
        <v>192.27999999999997</v>
      </c>
      <c r="F97" s="51">
        <f t="shared" si="15"/>
        <v>250.97</v>
      </c>
      <c r="G97" s="51">
        <f t="shared" si="15"/>
        <v>129.36</v>
      </c>
      <c r="H97" s="51">
        <f t="shared" si="15"/>
        <v>129.36</v>
      </c>
      <c r="I97" s="51">
        <f t="shared" si="15"/>
        <v>369.04999999999995</v>
      </c>
      <c r="J97" s="51">
        <f t="shared" si="15"/>
        <v>129.36</v>
      </c>
      <c r="K97" s="51">
        <f t="shared" si="15"/>
        <v>129.36</v>
      </c>
      <c r="L97" s="70">
        <f>SUM(L80:L96)</f>
        <v>129.36</v>
      </c>
      <c r="M97" s="70">
        <f>SUM(M80:M96)</f>
        <v>146.25</v>
      </c>
      <c r="N97" s="99">
        <f t="shared" si="14"/>
        <v>146.25</v>
      </c>
    </row>
    <row r="98" spans="1:14" ht="22.5" customHeight="1">
      <c r="A98" s="18" t="s">
        <v>544</v>
      </c>
      <c r="B98" s="21"/>
      <c r="C98" s="52"/>
      <c r="D98" s="50"/>
      <c r="E98" s="50"/>
      <c r="F98" s="50"/>
      <c r="G98" s="50"/>
      <c r="H98" s="50"/>
      <c r="I98" s="50"/>
      <c r="J98" s="50"/>
      <c r="K98" s="88"/>
      <c r="L98" s="71"/>
      <c r="M98" s="71"/>
      <c r="N98" s="73"/>
    </row>
    <row r="99" spans="1:14" ht="21" customHeight="1">
      <c r="A99" s="23" t="s">
        <v>364</v>
      </c>
      <c r="B99" s="21" t="s">
        <v>365</v>
      </c>
      <c r="C99" s="50">
        <v>0.01</v>
      </c>
      <c r="D99" s="50">
        <f>C99</f>
        <v>0.01</v>
      </c>
      <c r="E99" s="50">
        <v>0.03</v>
      </c>
      <c r="F99" s="50">
        <v>16.38</v>
      </c>
      <c r="G99" s="50">
        <v>0.01</v>
      </c>
      <c r="H99" s="50">
        <v>0.01</v>
      </c>
      <c r="I99" s="50">
        <v>0.1</v>
      </c>
      <c r="J99" s="50">
        <v>0.01</v>
      </c>
      <c r="K99" s="50">
        <v>0.01</v>
      </c>
      <c r="L99" s="71">
        <v>0.01</v>
      </c>
      <c r="M99" s="71">
        <v>0.01</v>
      </c>
      <c r="N99" s="73">
        <f t="shared" si="14"/>
        <v>0.01</v>
      </c>
    </row>
    <row r="100" spans="1:14" ht="21">
      <c r="A100" s="23" t="s">
        <v>322</v>
      </c>
      <c r="B100" s="21" t="s">
        <v>366</v>
      </c>
      <c r="C100" s="50">
        <v>15</v>
      </c>
      <c r="D100" s="50">
        <v>15</v>
      </c>
      <c r="E100" s="50">
        <v>0.46</v>
      </c>
      <c r="F100" s="50">
        <v>9.54</v>
      </c>
      <c r="G100" s="50">
        <v>17.51</v>
      </c>
      <c r="H100" s="50">
        <v>17.51</v>
      </c>
      <c r="I100" s="50">
        <v>2.17</v>
      </c>
      <c r="J100" s="50">
        <v>17.51</v>
      </c>
      <c r="K100" s="50">
        <v>17.51</v>
      </c>
      <c r="L100" s="71">
        <v>17.51</v>
      </c>
      <c r="M100" s="71">
        <v>15.51</v>
      </c>
      <c r="N100" s="73">
        <f t="shared" si="14"/>
        <v>15.51</v>
      </c>
    </row>
    <row r="101" spans="1:14" ht="21">
      <c r="A101" s="23" t="s">
        <v>367</v>
      </c>
      <c r="B101" s="61" t="s">
        <v>368</v>
      </c>
      <c r="C101" s="50">
        <v>1</v>
      </c>
      <c r="D101" s="50">
        <v>1</v>
      </c>
      <c r="E101" s="50">
        <v>0.08</v>
      </c>
      <c r="F101" s="50">
        <v>0.21</v>
      </c>
      <c r="G101" s="50">
        <v>1.17</v>
      </c>
      <c r="H101" s="50">
        <v>1.17</v>
      </c>
      <c r="I101" s="50">
        <v>0.01</v>
      </c>
      <c r="J101" s="50">
        <v>1.17</v>
      </c>
      <c r="K101" s="50">
        <v>1.17</v>
      </c>
      <c r="L101" s="71">
        <v>1.17</v>
      </c>
      <c r="M101" s="71">
        <v>0.67</v>
      </c>
      <c r="N101" s="73">
        <f t="shared" si="14"/>
        <v>0.67</v>
      </c>
    </row>
    <row r="102" spans="1:14" ht="21">
      <c r="A102" s="23" t="s">
        <v>369</v>
      </c>
      <c r="B102" s="21" t="s">
        <v>370</v>
      </c>
      <c r="C102" s="50">
        <v>50</v>
      </c>
      <c r="D102" s="50">
        <f>C102</f>
        <v>50</v>
      </c>
      <c r="E102" s="60">
        <v>212.18</v>
      </c>
      <c r="F102" s="50">
        <v>100.52</v>
      </c>
      <c r="G102" s="50">
        <v>58.35</v>
      </c>
      <c r="H102" s="50">
        <v>58.35</v>
      </c>
      <c r="I102" s="50">
        <v>886.71</v>
      </c>
      <c r="J102" s="50">
        <v>58.35</v>
      </c>
      <c r="K102" s="50">
        <v>58.35</v>
      </c>
      <c r="L102" s="71">
        <v>58.35</v>
      </c>
      <c r="M102" s="71">
        <v>107.35</v>
      </c>
      <c r="N102" s="73">
        <f t="shared" si="14"/>
        <v>107.35</v>
      </c>
    </row>
    <row r="103" spans="1:14" ht="21">
      <c r="A103" s="23" t="s">
        <v>371</v>
      </c>
      <c r="B103" s="21" t="s">
        <v>372</v>
      </c>
      <c r="C103" s="50">
        <v>0.1</v>
      </c>
      <c r="D103" s="50">
        <f>C103</f>
        <v>0.1</v>
      </c>
      <c r="E103" s="50">
        <v>2.64</v>
      </c>
      <c r="F103" s="50">
        <v>0</v>
      </c>
      <c r="G103" s="50">
        <v>0.12</v>
      </c>
      <c r="H103" s="50">
        <v>0.12</v>
      </c>
      <c r="I103" s="50">
        <v>0.01</v>
      </c>
      <c r="J103" s="50">
        <v>0.12</v>
      </c>
      <c r="K103" s="50">
        <v>0.12</v>
      </c>
      <c r="L103" s="71">
        <v>0.12</v>
      </c>
      <c r="M103" s="71">
        <v>1.12</v>
      </c>
      <c r="N103" s="73">
        <f t="shared" si="14"/>
        <v>1.12</v>
      </c>
    </row>
    <row r="104" spans="1:14" ht="21">
      <c r="A104" s="26" t="s">
        <v>373</v>
      </c>
      <c r="B104" s="67" t="s">
        <v>374</v>
      </c>
      <c r="C104" s="60">
        <v>0.1</v>
      </c>
      <c r="D104" s="60">
        <f>C104</f>
        <v>0.1</v>
      </c>
      <c r="E104" s="50">
        <v>12.08</v>
      </c>
      <c r="F104" s="60">
        <v>3.68</v>
      </c>
      <c r="G104" s="60">
        <v>0.12</v>
      </c>
      <c r="H104" s="60">
        <v>0.12</v>
      </c>
      <c r="I104" s="60">
        <v>4.22</v>
      </c>
      <c r="J104" s="60">
        <v>0.12</v>
      </c>
      <c r="K104" s="60">
        <v>0.12</v>
      </c>
      <c r="L104" s="71">
        <v>0.12</v>
      </c>
      <c r="M104" s="71">
        <v>2.62</v>
      </c>
      <c r="N104" s="73">
        <f t="shared" si="14"/>
        <v>2.62</v>
      </c>
    </row>
    <row r="105" spans="1:14" ht="21">
      <c r="A105" s="23" t="s">
        <v>375</v>
      </c>
      <c r="B105" s="21" t="s">
        <v>376</v>
      </c>
      <c r="C105" s="50">
        <v>6</v>
      </c>
      <c r="D105" s="50">
        <v>6</v>
      </c>
      <c r="E105" s="60">
        <v>1.56</v>
      </c>
      <c r="F105" s="50">
        <v>1.07</v>
      </c>
      <c r="G105" s="50">
        <v>7</v>
      </c>
      <c r="H105" s="50">
        <v>7</v>
      </c>
      <c r="I105" s="50">
        <v>0.88</v>
      </c>
      <c r="J105" s="50">
        <v>7</v>
      </c>
      <c r="K105" s="50">
        <v>7</v>
      </c>
      <c r="L105" s="72">
        <v>7</v>
      </c>
      <c r="M105" s="72">
        <v>6</v>
      </c>
      <c r="N105" s="73">
        <f t="shared" si="14"/>
        <v>6</v>
      </c>
    </row>
    <row r="106" spans="1:14" ht="23.25" customHeight="1">
      <c r="A106" s="23" t="s">
        <v>738</v>
      </c>
      <c r="B106" s="61" t="s">
        <v>377</v>
      </c>
      <c r="C106" s="50">
        <v>0.5</v>
      </c>
      <c r="D106" s="50">
        <f>C106</f>
        <v>0.5</v>
      </c>
      <c r="E106" s="50">
        <v>10.42</v>
      </c>
      <c r="F106" s="50">
        <v>1.35</v>
      </c>
      <c r="G106" s="50">
        <v>0.58</v>
      </c>
      <c r="H106" s="50">
        <v>0.58</v>
      </c>
      <c r="I106" s="50">
        <v>3.74</v>
      </c>
      <c r="J106" s="50">
        <v>0.58</v>
      </c>
      <c r="K106" s="50">
        <v>0.58</v>
      </c>
      <c r="L106" s="71">
        <v>0.58</v>
      </c>
      <c r="M106" s="71">
        <v>1.58</v>
      </c>
      <c r="N106" s="73">
        <f t="shared" si="14"/>
        <v>1.58</v>
      </c>
    </row>
    <row r="107" spans="1:14" ht="78" customHeight="1">
      <c r="A107" s="26" t="s">
        <v>378</v>
      </c>
      <c r="B107" s="58" t="s">
        <v>365</v>
      </c>
      <c r="C107" s="60">
        <v>0</v>
      </c>
      <c r="D107" s="60">
        <f>C107</f>
        <v>0</v>
      </c>
      <c r="E107" s="60">
        <v>61.17</v>
      </c>
      <c r="F107" s="60">
        <v>58.31</v>
      </c>
      <c r="G107" s="60">
        <v>0</v>
      </c>
      <c r="H107" s="60">
        <v>0</v>
      </c>
      <c r="I107" s="60">
        <v>35.48</v>
      </c>
      <c r="J107" s="60">
        <v>0</v>
      </c>
      <c r="K107" s="60">
        <v>0</v>
      </c>
      <c r="L107" s="60">
        <v>0</v>
      </c>
      <c r="M107" s="60">
        <v>0</v>
      </c>
      <c r="N107" s="73">
        <f t="shared" si="14"/>
        <v>0</v>
      </c>
    </row>
    <row r="108" spans="1:14" ht="21">
      <c r="A108" s="23" t="s">
        <v>739</v>
      </c>
      <c r="B108" s="58"/>
      <c r="C108" s="60"/>
      <c r="D108" s="60"/>
      <c r="E108" s="60">
        <v>0</v>
      </c>
      <c r="F108" s="60">
        <v>0</v>
      </c>
      <c r="G108" s="60"/>
      <c r="H108" s="60"/>
      <c r="I108" s="60">
        <v>0.1</v>
      </c>
      <c r="J108" s="60">
        <v>0</v>
      </c>
      <c r="K108" s="60"/>
      <c r="L108" s="60">
        <v>0</v>
      </c>
      <c r="M108" s="60">
        <v>0</v>
      </c>
      <c r="N108" s="73">
        <f t="shared" si="14"/>
        <v>0</v>
      </c>
    </row>
    <row r="109" spans="1:14" ht="21">
      <c r="A109" s="15" t="s">
        <v>379</v>
      </c>
      <c r="B109" s="19"/>
      <c r="C109" s="51">
        <f>SUM(C99:C107)</f>
        <v>72.70999999999998</v>
      </c>
      <c r="D109" s="51">
        <f>SUM(D99:D107)</f>
        <v>72.70999999999998</v>
      </c>
      <c r="E109" s="51">
        <f>SUM(E99:E108)</f>
        <v>300.62</v>
      </c>
      <c r="F109" s="51">
        <f>SUM(F99:F108)</f>
        <v>191.05999999999997</v>
      </c>
      <c r="G109" s="51">
        <f>SUM(G99:G107)</f>
        <v>84.86000000000001</v>
      </c>
      <c r="H109" s="51">
        <f>SUM(H99:H107)</f>
        <v>84.86000000000001</v>
      </c>
      <c r="I109" s="51">
        <f>SUM(I99:I108)</f>
        <v>933.4200000000001</v>
      </c>
      <c r="J109" s="51">
        <f>SUM(J99:J108)</f>
        <v>84.86000000000001</v>
      </c>
      <c r="K109" s="51">
        <f>SUM(K99:K107)</f>
        <v>84.86000000000001</v>
      </c>
      <c r="L109" s="70">
        <f>SUM(L99:L108)</f>
        <v>84.86000000000001</v>
      </c>
      <c r="M109" s="70">
        <f>SUM(M99:M108)</f>
        <v>134.86</v>
      </c>
      <c r="N109" s="99">
        <f t="shared" si="14"/>
        <v>134.86</v>
      </c>
    </row>
    <row r="110" spans="1:14" ht="21">
      <c r="A110" s="20" t="s">
        <v>264</v>
      </c>
      <c r="B110" s="21"/>
      <c r="C110" s="51">
        <f aca="true" t="shared" si="16" ref="C110:M110">C28+C37+C39+C45+C50+C53+C58+C64+C68+C73+C78+C97+C109</f>
        <v>2568.561</v>
      </c>
      <c r="D110" s="51">
        <f t="shared" si="16"/>
        <v>2568.561</v>
      </c>
      <c r="E110" s="51">
        <f t="shared" si="16"/>
        <v>5160.8099999999995</v>
      </c>
      <c r="F110" s="51">
        <f t="shared" si="16"/>
        <v>5263.72</v>
      </c>
      <c r="G110" s="51">
        <f t="shared" si="16"/>
        <v>2996.9500000000003</v>
      </c>
      <c r="H110" s="51">
        <f t="shared" si="16"/>
        <v>2996.9500000000003</v>
      </c>
      <c r="I110" s="51">
        <f t="shared" si="16"/>
        <v>6538.410000000001</v>
      </c>
      <c r="J110" s="51">
        <f t="shared" si="16"/>
        <v>2999.5000000000005</v>
      </c>
      <c r="K110" s="51">
        <f t="shared" si="16"/>
        <v>2999.5000000000005</v>
      </c>
      <c r="L110" s="74">
        <f t="shared" si="16"/>
        <v>3079.5000000000005</v>
      </c>
      <c r="M110" s="74">
        <f t="shared" si="16"/>
        <v>4499.999999999999</v>
      </c>
      <c r="N110" s="99">
        <f t="shared" si="14"/>
        <v>4499.999999999999</v>
      </c>
    </row>
    <row r="111" spans="1:14" ht="28.5" customHeight="1">
      <c r="A111" s="20" t="s">
        <v>380</v>
      </c>
      <c r="B111" s="21"/>
      <c r="C111" s="52"/>
      <c r="D111" s="50"/>
      <c r="E111" s="50"/>
      <c r="F111" s="50"/>
      <c r="G111" s="50"/>
      <c r="H111" s="50"/>
      <c r="I111" s="50"/>
      <c r="J111" s="51"/>
      <c r="K111" s="88"/>
      <c r="L111" s="71"/>
      <c r="M111" s="71"/>
      <c r="N111" s="73"/>
    </row>
    <row r="112" spans="1:14" ht="25.5" customHeight="1">
      <c r="A112" s="23" t="s">
        <v>381</v>
      </c>
      <c r="B112" s="21" t="s">
        <v>382</v>
      </c>
      <c r="C112" s="50">
        <v>4</v>
      </c>
      <c r="D112" s="50">
        <v>4</v>
      </c>
      <c r="E112" s="50">
        <v>1.08</v>
      </c>
      <c r="F112" s="50">
        <v>0.86</v>
      </c>
      <c r="G112" s="50">
        <v>4</v>
      </c>
      <c r="H112" s="50">
        <v>4</v>
      </c>
      <c r="I112" s="50">
        <v>1.1</v>
      </c>
      <c r="J112" s="50">
        <v>4</v>
      </c>
      <c r="K112" s="50">
        <v>4</v>
      </c>
      <c r="L112" s="72">
        <v>4</v>
      </c>
      <c r="M112" s="72">
        <v>1</v>
      </c>
      <c r="N112" s="73">
        <f t="shared" si="14"/>
        <v>1</v>
      </c>
    </row>
    <row r="113" spans="1:14" ht="21">
      <c r="A113" s="18" t="s">
        <v>21</v>
      </c>
      <c r="B113" s="21"/>
      <c r="C113" s="51">
        <f aca="true" t="shared" si="17" ref="C113:K113">C112</f>
        <v>4</v>
      </c>
      <c r="D113" s="51">
        <f t="shared" si="17"/>
        <v>4</v>
      </c>
      <c r="E113" s="51">
        <f t="shared" si="17"/>
        <v>1.08</v>
      </c>
      <c r="F113" s="51">
        <f t="shared" si="17"/>
        <v>0.86</v>
      </c>
      <c r="G113" s="51">
        <f t="shared" si="17"/>
        <v>4</v>
      </c>
      <c r="H113" s="51">
        <f t="shared" si="17"/>
        <v>4</v>
      </c>
      <c r="I113" s="51">
        <f t="shared" si="17"/>
        <v>1.1</v>
      </c>
      <c r="J113" s="51">
        <f t="shared" si="17"/>
        <v>4</v>
      </c>
      <c r="K113" s="51">
        <f t="shared" si="17"/>
        <v>4</v>
      </c>
      <c r="L113" s="74">
        <f>L112</f>
        <v>4</v>
      </c>
      <c r="M113" s="74">
        <f>M112</f>
        <v>1</v>
      </c>
      <c r="N113" s="99">
        <f t="shared" si="14"/>
        <v>1</v>
      </c>
    </row>
    <row r="114" spans="1:14" ht="21">
      <c r="A114" s="18" t="s">
        <v>383</v>
      </c>
      <c r="B114" s="21"/>
      <c r="C114" s="52"/>
      <c r="D114" s="50"/>
      <c r="E114" s="50"/>
      <c r="F114" s="50"/>
      <c r="G114" s="50"/>
      <c r="H114" s="50"/>
      <c r="I114" s="50"/>
      <c r="J114" s="50"/>
      <c r="K114" s="88"/>
      <c r="L114" s="72"/>
      <c r="M114" s="72"/>
      <c r="N114" s="73"/>
    </row>
    <row r="115" spans="1:14" ht="21">
      <c r="A115" s="23" t="s">
        <v>384</v>
      </c>
      <c r="B115" s="21" t="s">
        <v>385</v>
      </c>
      <c r="C115" s="50">
        <v>20</v>
      </c>
      <c r="D115" s="50">
        <v>20</v>
      </c>
      <c r="E115" s="50">
        <v>64.54</v>
      </c>
      <c r="F115" s="50">
        <v>21.85</v>
      </c>
      <c r="G115" s="50">
        <v>20</v>
      </c>
      <c r="H115" s="50">
        <v>20</v>
      </c>
      <c r="I115" s="50">
        <v>13.81</v>
      </c>
      <c r="J115" s="50">
        <v>20</v>
      </c>
      <c r="K115" s="50">
        <v>20</v>
      </c>
      <c r="L115" s="72">
        <v>20</v>
      </c>
      <c r="M115" s="72">
        <v>23</v>
      </c>
      <c r="N115" s="73">
        <f t="shared" si="14"/>
        <v>23</v>
      </c>
    </row>
    <row r="116" spans="1:14" ht="23.25" customHeight="1">
      <c r="A116" s="23" t="s">
        <v>386</v>
      </c>
      <c r="B116" s="21"/>
      <c r="C116" s="50">
        <v>0</v>
      </c>
      <c r="D116" s="50">
        <v>0</v>
      </c>
      <c r="E116" s="50">
        <v>0</v>
      </c>
      <c r="F116" s="50">
        <v>0</v>
      </c>
      <c r="G116" s="50">
        <v>0</v>
      </c>
      <c r="H116" s="50">
        <v>0</v>
      </c>
      <c r="I116" s="50">
        <v>0</v>
      </c>
      <c r="J116" s="50">
        <v>0</v>
      </c>
      <c r="K116" s="50">
        <v>0</v>
      </c>
      <c r="L116" s="72">
        <v>0</v>
      </c>
      <c r="M116" s="72">
        <v>0</v>
      </c>
      <c r="N116" s="73">
        <f t="shared" si="14"/>
        <v>0</v>
      </c>
    </row>
    <row r="117" spans="1:14" ht="21">
      <c r="A117" s="23" t="s">
        <v>740</v>
      </c>
      <c r="B117" s="21" t="s">
        <v>387</v>
      </c>
      <c r="C117" s="50">
        <v>425</v>
      </c>
      <c r="D117" s="50">
        <v>425</v>
      </c>
      <c r="E117" s="50">
        <v>1179.25</v>
      </c>
      <c r="F117" s="50">
        <v>969.11</v>
      </c>
      <c r="G117" s="50">
        <v>425</v>
      </c>
      <c r="H117" s="50">
        <v>425</v>
      </c>
      <c r="I117" s="50">
        <v>1963.63</v>
      </c>
      <c r="J117" s="50">
        <v>425</v>
      </c>
      <c r="K117" s="50">
        <v>425</v>
      </c>
      <c r="L117" s="72">
        <v>425</v>
      </c>
      <c r="M117" s="72">
        <v>850</v>
      </c>
      <c r="N117" s="73">
        <f t="shared" si="14"/>
        <v>850</v>
      </c>
    </row>
    <row r="118" spans="1:14" ht="21">
      <c r="A118" s="23" t="s">
        <v>741</v>
      </c>
      <c r="B118" s="21" t="s">
        <v>388</v>
      </c>
      <c r="C118" s="50">
        <v>425</v>
      </c>
      <c r="D118" s="50">
        <v>425</v>
      </c>
      <c r="E118" s="50">
        <v>332.16</v>
      </c>
      <c r="F118" s="50">
        <v>179.44</v>
      </c>
      <c r="G118" s="50">
        <v>425</v>
      </c>
      <c r="H118" s="50">
        <v>425</v>
      </c>
      <c r="I118" s="50">
        <v>82.58</v>
      </c>
      <c r="J118" s="50">
        <v>425</v>
      </c>
      <c r="K118" s="50">
        <v>425</v>
      </c>
      <c r="L118" s="72">
        <v>425</v>
      </c>
      <c r="M118" s="72">
        <v>200</v>
      </c>
      <c r="N118" s="73">
        <f t="shared" si="14"/>
        <v>200</v>
      </c>
    </row>
    <row r="119" spans="1:14" ht="21">
      <c r="A119" s="23"/>
      <c r="B119" s="21"/>
      <c r="C119" s="50"/>
      <c r="D119" s="50">
        <f>C119</f>
        <v>0</v>
      </c>
      <c r="E119" s="50"/>
      <c r="F119" s="50"/>
      <c r="G119" s="50"/>
      <c r="H119" s="50"/>
      <c r="I119" s="50"/>
      <c r="J119" s="50"/>
      <c r="K119" s="88"/>
      <c r="L119" s="72"/>
      <c r="M119" s="72"/>
      <c r="N119" s="73"/>
    </row>
    <row r="120" spans="1:14" ht="21">
      <c r="A120" s="18" t="s">
        <v>265</v>
      </c>
      <c r="B120" s="21"/>
      <c r="C120" s="51">
        <f aca="true" t="shared" si="18" ref="C120:K120">SUM(C115:C119)</f>
        <v>870</v>
      </c>
      <c r="D120" s="51">
        <f t="shared" si="18"/>
        <v>870</v>
      </c>
      <c r="E120" s="51">
        <f t="shared" si="18"/>
        <v>1575.95</v>
      </c>
      <c r="F120" s="51">
        <f t="shared" si="18"/>
        <v>1170.4</v>
      </c>
      <c r="G120" s="51">
        <f t="shared" si="18"/>
        <v>870</v>
      </c>
      <c r="H120" s="51">
        <f t="shared" si="18"/>
        <v>870</v>
      </c>
      <c r="I120" s="51">
        <f t="shared" si="18"/>
        <v>2060.02</v>
      </c>
      <c r="J120" s="51">
        <f t="shared" si="18"/>
        <v>870</v>
      </c>
      <c r="K120" s="51">
        <f t="shared" si="18"/>
        <v>870</v>
      </c>
      <c r="L120" s="74">
        <f>SUM(L115:L119)</f>
        <v>870</v>
      </c>
      <c r="M120" s="74">
        <f>SUM(M115:M119)</f>
        <v>1073</v>
      </c>
      <c r="N120" s="99">
        <f t="shared" si="14"/>
        <v>1073</v>
      </c>
    </row>
    <row r="121" spans="1:14" ht="21">
      <c r="A121" s="18" t="s">
        <v>195</v>
      </c>
      <c r="B121" s="21"/>
      <c r="C121" s="52"/>
      <c r="D121" s="50"/>
      <c r="E121" s="50"/>
      <c r="F121" s="50"/>
      <c r="G121" s="50"/>
      <c r="H121" s="50"/>
      <c r="I121" s="50"/>
      <c r="J121" s="50"/>
      <c r="K121" s="88"/>
      <c r="L121" s="72"/>
      <c r="M121" s="72"/>
      <c r="N121" s="73"/>
    </row>
    <row r="122" spans="1:14" ht="21">
      <c r="A122" s="23" t="s">
        <v>389</v>
      </c>
      <c r="B122" s="21" t="s">
        <v>390</v>
      </c>
      <c r="C122" s="50">
        <v>0</v>
      </c>
      <c r="D122" s="50">
        <f>C122</f>
        <v>0</v>
      </c>
      <c r="E122" s="50">
        <v>0</v>
      </c>
      <c r="F122" s="50">
        <v>0</v>
      </c>
      <c r="G122" s="50">
        <v>0.3</v>
      </c>
      <c r="H122" s="50">
        <v>0</v>
      </c>
      <c r="I122" s="50">
        <v>0</v>
      </c>
      <c r="J122" s="50">
        <v>0</v>
      </c>
      <c r="K122" s="50">
        <v>0</v>
      </c>
      <c r="L122" s="72">
        <v>0</v>
      </c>
      <c r="M122" s="72">
        <v>0</v>
      </c>
      <c r="N122" s="73">
        <f t="shared" si="14"/>
        <v>0</v>
      </c>
    </row>
    <row r="123" spans="1:14" ht="21">
      <c r="A123" s="23" t="s">
        <v>391</v>
      </c>
      <c r="B123" s="21" t="s">
        <v>392</v>
      </c>
      <c r="C123" s="50">
        <v>0.3</v>
      </c>
      <c r="D123" s="50">
        <v>0.3</v>
      </c>
      <c r="E123" s="50">
        <v>0.01</v>
      </c>
      <c r="F123" s="50">
        <v>0</v>
      </c>
      <c r="G123" s="50">
        <v>0</v>
      </c>
      <c r="H123" s="50">
        <v>0.3</v>
      </c>
      <c r="I123" s="50">
        <v>0</v>
      </c>
      <c r="J123" s="50">
        <v>0.3</v>
      </c>
      <c r="K123" s="50">
        <v>0.3</v>
      </c>
      <c r="L123" s="72">
        <v>0.3</v>
      </c>
      <c r="M123" s="72">
        <v>0.2</v>
      </c>
      <c r="N123" s="73">
        <f t="shared" si="14"/>
        <v>0.2</v>
      </c>
    </row>
    <row r="124" spans="1:14" ht="21">
      <c r="A124" s="23" t="s">
        <v>393</v>
      </c>
      <c r="B124" s="21" t="s">
        <v>394</v>
      </c>
      <c r="C124" s="50">
        <v>0</v>
      </c>
      <c r="D124" s="50">
        <f>C124</f>
        <v>0</v>
      </c>
      <c r="E124" s="50">
        <v>0</v>
      </c>
      <c r="F124" s="50">
        <v>0</v>
      </c>
      <c r="G124" s="50">
        <v>50</v>
      </c>
      <c r="H124" s="50">
        <v>0</v>
      </c>
      <c r="I124" s="50">
        <v>0</v>
      </c>
      <c r="J124" s="50">
        <v>0</v>
      </c>
      <c r="K124" s="50">
        <v>0</v>
      </c>
      <c r="L124" s="72">
        <v>0</v>
      </c>
      <c r="M124" s="72">
        <v>0</v>
      </c>
      <c r="N124" s="73">
        <f t="shared" si="14"/>
        <v>0</v>
      </c>
    </row>
    <row r="125" spans="1:14" ht="21">
      <c r="A125" s="23" t="s">
        <v>199</v>
      </c>
      <c r="B125" s="21" t="s">
        <v>395</v>
      </c>
      <c r="C125" s="50">
        <v>50</v>
      </c>
      <c r="D125" s="50">
        <v>50</v>
      </c>
      <c r="E125" s="50">
        <v>21.77</v>
      </c>
      <c r="F125" s="50">
        <v>58.98</v>
      </c>
      <c r="G125" s="50">
        <v>0</v>
      </c>
      <c r="H125" s="50">
        <v>50</v>
      </c>
      <c r="I125" s="50">
        <v>13.76</v>
      </c>
      <c r="J125" s="50">
        <v>50</v>
      </c>
      <c r="K125" s="50">
        <v>50</v>
      </c>
      <c r="L125" s="72">
        <v>50</v>
      </c>
      <c r="M125" s="72">
        <v>50</v>
      </c>
      <c r="N125" s="73">
        <f t="shared" si="14"/>
        <v>50</v>
      </c>
    </row>
    <row r="126" spans="1:14" ht="21">
      <c r="A126" s="23" t="s">
        <v>200</v>
      </c>
      <c r="B126" s="21" t="s">
        <v>396</v>
      </c>
      <c r="C126" s="50">
        <v>0</v>
      </c>
      <c r="D126" s="50">
        <f>C126</f>
        <v>0</v>
      </c>
      <c r="E126" s="50">
        <v>0.06</v>
      </c>
      <c r="F126" s="50">
        <v>0</v>
      </c>
      <c r="G126" s="50">
        <v>1</v>
      </c>
      <c r="H126" s="50">
        <v>0</v>
      </c>
      <c r="I126" s="50">
        <v>0.05</v>
      </c>
      <c r="J126" s="50">
        <v>0</v>
      </c>
      <c r="K126" s="50">
        <v>0</v>
      </c>
      <c r="L126" s="72">
        <v>0</v>
      </c>
      <c r="M126" s="72">
        <v>0</v>
      </c>
      <c r="N126" s="73">
        <f t="shared" si="14"/>
        <v>0</v>
      </c>
    </row>
    <row r="127" spans="1:14" ht="21">
      <c r="A127" s="23" t="s">
        <v>201</v>
      </c>
      <c r="B127" s="21" t="s">
        <v>397</v>
      </c>
      <c r="C127" s="50">
        <v>1</v>
      </c>
      <c r="D127" s="50">
        <f>C127</f>
        <v>1</v>
      </c>
      <c r="E127" s="50">
        <v>1.5</v>
      </c>
      <c r="F127" s="50">
        <v>2.79</v>
      </c>
      <c r="G127" s="50">
        <v>0</v>
      </c>
      <c r="H127" s="50">
        <v>1</v>
      </c>
      <c r="I127" s="50">
        <v>1.5</v>
      </c>
      <c r="J127" s="50">
        <v>1</v>
      </c>
      <c r="K127" s="50">
        <v>1</v>
      </c>
      <c r="L127" s="72">
        <v>1</v>
      </c>
      <c r="M127" s="72">
        <v>1.1</v>
      </c>
      <c r="N127" s="73">
        <f t="shared" si="14"/>
        <v>1.1</v>
      </c>
    </row>
    <row r="128" spans="1:14" ht="21">
      <c r="A128" s="18" t="s">
        <v>23</v>
      </c>
      <c r="B128" s="21"/>
      <c r="C128" s="51">
        <f aca="true" t="shared" si="19" ref="C128:K128">SUM(C122:C127)</f>
        <v>51.3</v>
      </c>
      <c r="D128" s="51">
        <f t="shared" si="19"/>
        <v>51.3</v>
      </c>
      <c r="E128" s="51">
        <f t="shared" si="19"/>
        <v>23.34</v>
      </c>
      <c r="F128" s="51">
        <f t="shared" si="19"/>
        <v>61.769999999999996</v>
      </c>
      <c r="G128" s="51">
        <f>SUM(G122:G127)</f>
        <v>51.3</v>
      </c>
      <c r="H128" s="51">
        <f>SUM(H122:H127)</f>
        <v>51.3</v>
      </c>
      <c r="I128" s="51">
        <f>SUM(I122:I127)</f>
        <v>15.31</v>
      </c>
      <c r="J128" s="51">
        <f t="shared" si="19"/>
        <v>51.3</v>
      </c>
      <c r="K128" s="51">
        <f t="shared" si="19"/>
        <v>51.3</v>
      </c>
      <c r="L128" s="74">
        <f>SUM(L122:L127)</f>
        <v>51.3</v>
      </c>
      <c r="M128" s="74">
        <f>SUM(M122:M127)</f>
        <v>51.300000000000004</v>
      </c>
      <c r="N128" s="99">
        <f t="shared" si="14"/>
        <v>51.300000000000004</v>
      </c>
    </row>
    <row r="129" spans="1:14" ht="21">
      <c r="A129" s="18" t="s">
        <v>266</v>
      </c>
      <c r="B129" s="21"/>
      <c r="C129" s="51">
        <f aca="true" t="shared" si="20" ref="C129:K129">C120+C128</f>
        <v>921.3</v>
      </c>
      <c r="D129" s="51">
        <f t="shared" si="20"/>
        <v>921.3</v>
      </c>
      <c r="E129" s="51">
        <f t="shared" si="20"/>
        <v>1599.29</v>
      </c>
      <c r="F129" s="51">
        <f t="shared" si="20"/>
        <v>1232.17</v>
      </c>
      <c r="G129" s="51">
        <f>G120+G128</f>
        <v>921.3</v>
      </c>
      <c r="H129" s="51">
        <f>H120+H128</f>
        <v>921.3</v>
      </c>
      <c r="I129" s="51">
        <f>I120+I128</f>
        <v>2075.33</v>
      </c>
      <c r="J129" s="51">
        <f t="shared" si="20"/>
        <v>921.3</v>
      </c>
      <c r="K129" s="51">
        <f t="shared" si="20"/>
        <v>921.3</v>
      </c>
      <c r="L129" s="74">
        <f>L120+L128</f>
        <v>921.3</v>
      </c>
      <c r="M129" s="74">
        <f>M120+M128</f>
        <v>1124.3</v>
      </c>
      <c r="N129" s="99">
        <f t="shared" si="14"/>
        <v>1124.3</v>
      </c>
    </row>
    <row r="130" spans="1:14" ht="24" customHeight="1">
      <c r="A130" s="18" t="s">
        <v>398</v>
      </c>
      <c r="B130" s="21"/>
      <c r="C130" s="51">
        <f aca="true" t="shared" si="21" ref="C130:K130">C113+C129</f>
        <v>925.3</v>
      </c>
      <c r="D130" s="51">
        <f t="shared" si="21"/>
        <v>925.3</v>
      </c>
      <c r="E130" s="51">
        <f t="shared" si="21"/>
        <v>1600.37</v>
      </c>
      <c r="F130" s="51">
        <f t="shared" si="21"/>
        <v>1233.03</v>
      </c>
      <c r="G130" s="51">
        <f>G113+G129</f>
        <v>925.3</v>
      </c>
      <c r="H130" s="51">
        <f>H113+H129</f>
        <v>925.3</v>
      </c>
      <c r="I130" s="51">
        <f>I113+I129</f>
        <v>2076.43</v>
      </c>
      <c r="J130" s="51">
        <f t="shared" si="21"/>
        <v>925.3</v>
      </c>
      <c r="K130" s="51">
        <f t="shared" si="21"/>
        <v>925.3</v>
      </c>
      <c r="L130" s="74">
        <f>L113+L129</f>
        <v>925.3</v>
      </c>
      <c r="M130" s="74">
        <f>M113+M129</f>
        <v>1125.3</v>
      </c>
      <c r="N130" s="99">
        <f t="shared" si="14"/>
        <v>1125.3</v>
      </c>
    </row>
    <row r="131" ht="21">
      <c r="J131" s="69"/>
    </row>
    <row r="132" ht="21">
      <c r="J132" s="69"/>
    </row>
    <row r="133" ht="21">
      <c r="J133" s="69"/>
    </row>
    <row r="134" ht="21">
      <c r="J134" s="69"/>
    </row>
    <row r="135" ht="21">
      <c r="J135" s="69"/>
    </row>
    <row r="136" ht="21">
      <c r="J136" s="69"/>
    </row>
    <row r="137" ht="21">
      <c r="J137" s="69"/>
    </row>
    <row r="138" ht="21">
      <c r="J138" s="69"/>
    </row>
    <row r="139" ht="21">
      <c r="J139" s="69"/>
    </row>
    <row r="140" ht="21">
      <c r="J140" s="69"/>
    </row>
    <row r="141" ht="21">
      <c r="J141" s="69"/>
    </row>
    <row r="142" ht="21">
      <c r="J142" s="69"/>
    </row>
    <row r="143" ht="21">
      <c r="J143" s="69"/>
    </row>
    <row r="144" ht="21">
      <c r="J144" s="69"/>
    </row>
    <row r="145" ht="21">
      <c r="J145" s="69"/>
    </row>
    <row r="146" spans="1:13" s="93" customFormat="1" ht="21">
      <c r="A146" s="17"/>
      <c r="B146" s="68"/>
      <c r="C146" s="68"/>
      <c r="D146" s="68"/>
      <c r="E146" s="68"/>
      <c r="F146" s="68"/>
      <c r="G146" s="68"/>
      <c r="H146" s="68"/>
      <c r="I146" s="68"/>
      <c r="J146" s="69"/>
      <c r="L146" s="68"/>
      <c r="M146" s="68"/>
    </row>
    <row r="147" spans="1:13" s="93" customFormat="1" ht="21">
      <c r="A147" s="17"/>
      <c r="B147" s="68"/>
      <c r="C147" s="68"/>
      <c r="D147" s="68"/>
      <c r="E147" s="68"/>
      <c r="F147" s="68"/>
      <c r="G147" s="68"/>
      <c r="H147" s="68"/>
      <c r="I147" s="68"/>
      <c r="J147" s="69"/>
      <c r="L147" s="68"/>
      <c r="M147" s="68"/>
    </row>
    <row r="148" spans="1:13" s="93" customFormat="1" ht="21">
      <c r="A148" s="17"/>
      <c r="B148" s="68"/>
      <c r="C148" s="68"/>
      <c r="D148" s="68"/>
      <c r="E148" s="68"/>
      <c r="F148" s="68"/>
      <c r="G148" s="68"/>
      <c r="H148" s="68"/>
      <c r="I148" s="68"/>
      <c r="J148" s="69"/>
      <c r="L148" s="68"/>
      <c r="M148" s="68"/>
    </row>
    <row r="149" spans="1:13" s="93" customFormat="1" ht="21">
      <c r="A149" s="17"/>
      <c r="B149" s="68"/>
      <c r="C149" s="68"/>
      <c r="D149" s="68"/>
      <c r="E149" s="68"/>
      <c r="F149" s="68"/>
      <c r="G149" s="68"/>
      <c r="H149" s="68"/>
      <c r="I149" s="68"/>
      <c r="J149" s="69"/>
      <c r="L149" s="68"/>
      <c r="M149" s="68"/>
    </row>
    <row r="150" spans="1:13" s="93" customFormat="1" ht="21">
      <c r="A150" s="17"/>
      <c r="B150" s="68"/>
      <c r="C150" s="68"/>
      <c r="D150" s="68"/>
      <c r="E150" s="68"/>
      <c r="F150" s="68"/>
      <c r="G150" s="68"/>
      <c r="H150" s="68"/>
      <c r="I150" s="68"/>
      <c r="J150" s="69"/>
      <c r="L150" s="68"/>
      <c r="M150" s="68"/>
    </row>
    <row r="151" spans="1:13" s="93" customFormat="1" ht="21">
      <c r="A151" s="17"/>
      <c r="B151" s="68"/>
      <c r="C151" s="68"/>
      <c r="D151" s="68"/>
      <c r="E151" s="68"/>
      <c r="F151" s="68"/>
      <c r="G151" s="68"/>
      <c r="H151" s="68"/>
      <c r="I151" s="68"/>
      <c r="J151" s="69"/>
      <c r="L151" s="68"/>
      <c r="M151" s="68"/>
    </row>
    <row r="152" spans="1:13" s="93" customFormat="1" ht="21">
      <c r="A152" s="17"/>
      <c r="B152" s="68"/>
      <c r="C152" s="68"/>
      <c r="D152" s="68"/>
      <c r="E152" s="68"/>
      <c r="F152" s="68"/>
      <c r="G152" s="68"/>
      <c r="H152" s="68"/>
      <c r="I152" s="68"/>
      <c r="J152" s="69"/>
      <c r="L152" s="68"/>
      <c r="M152" s="68"/>
    </row>
    <row r="153" spans="1:13" s="93" customFormat="1" ht="21">
      <c r="A153" s="17"/>
      <c r="B153" s="68"/>
      <c r="C153" s="68"/>
      <c r="D153" s="68"/>
      <c r="E153" s="68"/>
      <c r="F153" s="68"/>
      <c r="G153" s="68"/>
      <c r="H153" s="68"/>
      <c r="I153" s="68"/>
      <c r="J153" s="69"/>
      <c r="L153" s="68"/>
      <c r="M153" s="68"/>
    </row>
    <row r="154" spans="1:13" s="93" customFormat="1" ht="21">
      <c r="A154" s="17"/>
      <c r="B154" s="68"/>
      <c r="C154" s="68"/>
      <c r="D154" s="68"/>
      <c r="E154" s="68"/>
      <c r="F154" s="68"/>
      <c r="G154" s="68"/>
      <c r="H154" s="68"/>
      <c r="I154" s="68"/>
      <c r="J154" s="69"/>
      <c r="L154" s="68"/>
      <c r="M154" s="68"/>
    </row>
    <row r="155" spans="1:13" s="93" customFormat="1" ht="21">
      <c r="A155" s="17"/>
      <c r="B155" s="68"/>
      <c r="C155" s="68"/>
      <c r="D155" s="68"/>
      <c r="E155" s="68"/>
      <c r="F155" s="68"/>
      <c r="G155" s="68"/>
      <c r="H155" s="68"/>
      <c r="I155" s="68"/>
      <c r="J155" s="69"/>
      <c r="L155" s="68"/>
      <c r="M155" s="68"/>
    </row>
    <row r="156" spans="1:13" s="93" customFormat="1" ht="21">
      <c r="A156" s="17"/>
      <c r="B156" s="68"/>
      <c r="C156" s="68"/>
      <c r="D156" s="68"/>
      <c r="E156" s="68"/>
      <c r="F156" s="68"/>
      <c r="G156" s="68"/>
      <c r="H156" s="68"/>
      <c r="I156" s="68"/>
      <c r="J156" s="69"/>
      <c r="L156" s="68"/>
      <c r="M156" s="68"/>
    </row>
    <row r="157" spans="1:13" s="93" customFormat="1" ht="21">
      <c r="A157" s="17"/>
      <c r="B157" s="68"/>
      <c r="C157" s="68"/>
      <c r="D157" s="68"/>
      <c r="E157" s="68"/>
      <c r="F157" s="68"/>
      <c r="G157" s="68"/>
      <c r="H157" s="68"/>
      <c r="I157" s="68"/>
      <c r="J157" s="69"/>
      <c r="L157" s="68"/>
      <c r="M157" s="68"/>
    </row>
    <row r="158" spans="1:13" s="93" customFormat="1" ht="21">
      <c r="A158" s="17"/>
      <c r="B158" s="68"/>
      <c r="C158" s="68"/>
      <c r="D158" s="68"/>
      <c r="E158" s="68"/>
      <c r="F158" s="68"/>
      <c r="G158" s="68"/>
      <c r="H158" s="68"/>
      <c r="I158" s="68"/>
      <c r="J158" s="69"/>
      <c r="L158" s="68"/>
      <c r="M158" s="68"/>
    </row>
    <row r="159" spans="1:13" s="93" customFormat="1" ht="21">
      <c r="A159" s="17"/>
      <c r="B159" s="68"/>
      <c r="C159" s="68"/>
      <c r="D159" s="68"/>
      <c r="E159" s="68"/>
      <c r="F159" s="68"/>
      <c r="G159" s="68"/>
      <c r="H159" s="68"/>
      <c r="I159" s="68"/>
      <c r="J159" s="69"/>
      <c r="L159" s="68"/>
      <c r="M159" s="68"/>
    </row>
    <row r="160" spans="1:13" s="93" customFormat="1" ht="21">
      <c r="A160" s="17"/>
      <c r="B160" s="68"/>
      <c r="C160" s="68"/>
      <c r="D160" s="68"/>
      <c r="E160" s="68"/>
      <c r="F160" s="68"/>
      <c r="G160" s="68"/>
      <c r="H160" s="68"/>
      <c r="I160" s="68"/>
      <c r="J160" s="69"/>
      <c r="L160" s="68"/>
      <c r="M160" s="68"/>
    </row>
    <row r="161" spans="1:13" s="93" customFormat="1" ht="21">
      <c r="A161" s="17"/>
      <c r="B161" s="68"/>
      <c r="C161" s="68"/>
      <c r="D161" s="68"/>
      <c r="E161" s="68"/>
      <c r="F161" s="68"/>
      <c r="G161" s="68"/>
      <c r="H161" s="68"/>
      <c r="I161" s="68"/>
      <c r="J161" s="69"/>
      <c r="L161" s="68"/>
      <c r="M161" s="68"/>
    </row>
    <row r="162" spans="1:13" s="93" customFormat="1" ht="21">
      <c r="A162" s="17"/>
      <c r="B162" s="68"/>
      <c r="C162" s="68"/>
      <c r="D162" s="68"/>
      <c r="E162" s="68"/>
      <c r="F162" s="68"/>
      <c r="G162" s="68"/>
      <c r="H162" s="68"/>
      <c r="I162" s="68"/>
      <c r="J162" s="69"/>
      <c r="L162" s="68"/>
      <c r="M162" s="68"/>
    </row>
    <row r="163" spans="1:13" s="93" customFormat="1" ht="21">
      <c r="A163" s="17"/>
      <c r="B163" s="68"/>
      <c r="C163" s="68"/>
      <c r="D163" s="68"/>
      <c r="E163" s="68"/>
      <c r="F163" s="68"/>
      <c r="G163" s="68"/>
      <c r="H163" s="68"/>
      <c r="I163" s="68"/>
      <c r="J163" s="69"/>
      <c r="L163" s="68"/>
      <c r="M163" s="68"/>
    </row>
    <row r="164" spans="1:13" s="93" customFormat="1" ht="21">
      <c r="A164" s="17"/>
      <c r="B164" s="68"/>
      <c r="C164" s="68"/>
      <c r="D164" s="68"/>
      <c r="E164" s="68"/>
      <c r="F164" s="68"/>
      <c r="G164" s="68"/>
      <c r="H164" s="68"/>
      <c r="I164" s="68"/>
      <c r="J164" s="69"/>
      <c r="L164" s="68"/>
      <c r="M164" s="68"/>
    </row>
    <row r="165" spans="1:13" s="93" customFormat="1" ht="21">
      <c r="A165" s="17"/>
      <c r="B165" s="68"/>
      <c r="C165" s="68"/>
      <c r="D165" s="68"/>
      <c r="E165" s="68"/>
      <c r="F165" s="68"/>
      <c r="G165" s="68"/>
      <c r="H165" s="68"/>
      <c r="I165" s="68"/>
      <c r="J165" s="69"/>
      <c r="L165" s="68"/>
      <c r="M165" s="68"/>
    </row>
    <row r="166" spans="1:13" s="93" customFormat="1" ht="21">
      <c r="A166" s="17"/>
      <c r="B166" s="68"/>
      <c r="C166" s="68"/>
      <c r="D166" s="68"/>
      <c r="E166" s="68"/>
      <c r="F166" s="68"/>
      <c r="G166" s="68"/>
      <c r="H166" s="68"/>
      <c r="I166" s="68"/>
      <c r="J166" s="69"/>
      <c r="L166" s="68"/>
      <c r="M166" s="68"/>
    </row>
    <row r="167" spans="1:13" s="93" customFormat="1" ht="21">
      <c r="A167" s="17"/>
      <c r="B167" s="68"/>
      <c r="C167" s="68"/>
      <c r="D167" s="68"/>
      <c r="E167" s="68"/>
      <c r="F167" s="68"/>
      <c r="G167" s="68"/>
      <c r="H167" s="68"/>
      <c r="I167" s="68"/>
      <c r="J167" s="69"/>
      <c r="L167" s="68"/>
      <c r="M167" s="68"/>
    </row>
    <row r="168" spans="1:13" s="93" customFormat="1" ht="21">
      <c r="A168" s="17"/>
      <c r="B168" s="68"/>
      <c r="C168" s="68"/>
      <c r="D168" s="68"/>
      <c r="E168" s="68"/>
      <c r="F168" s="68"/>
      <c r="G168" s="68"/>
      <c r="H168" s="68"/>
      <c r="I168" s="68"/>
      <c r="J168" s="69"/>
      <c r="L168" s="68"/>
      <c r="M168" s="68"/>
    </row>
    <row r="169" spans="1:13" s="93" customFormat="1" ht="21">
      <c r="A169" s="17"/>
      <c r="B169" s="68"/>
      <c r="C169" s="68"/>
      <c r="D169" s="68"/>
      <c r="E169" s="68"/>
      <c r="F169" s="68"/>
      <c r="G169" s="68"/>
      <c r="H169" s="68"/>
      <c r="I169" s="68"/>
      <c r="J169" s="69"/>
      <c r="L169" s="68"/>
      <c r="M169" s="68"/>
    </row>
    <row r="170" spans="1:13" s="93" customFormat="1" ht="21">
      <c r="A170" s="17"/>
      <c r="B170" s="68"/>
      <c r="C170" s="68"/>
      <c r="D170" s="68"/>
      <c r="E170" s="68"/>
      <c r="F170" s="68"/>
      <c r="G170" s="68"/>
      <c r="H170" s="68"/>
      <c r="I170" s="68"/>
      <c r="J170" s="69"/>
      <c r="L170" s="68"/>
      <c r="M170" s="68"/>
    </row>
    <row r="171" spans="1:13" s="93" customFormat="1" ht="21">
      <c r="A171" s="17"/>
      <c r="B171" s="68"/>
      <c r="C171" s="68"/>
      <c r="D171" s="68"/>
      <c r="E171" s="68"/>
      <c r="F171" s="68"/>
      <c r="G171" s="68"/>
      <c r="H171" s="68"/>
      <c r="I171" s="68"/>
      <c r="J171" s="69"/>
      <c r="L171" s="68"/>
      <c r="M171" s="68"/>
    </row>
    <row r="172" spans="1:13" s="93" customFormat="1" ht="21">
      <c r="A172" s="17"/>
      <c r="B172" s="68"/>
      <c r="C172" s="68"/>
      <c r="D172" s="68"/>
      <c r="E172" s="68"/>
      <c r="F172" s="68"/>
      <c r="G172" s="68"/>
      <c r="H172" s="68"/>
      <c r="I172" s="68"/>
      <c r="J172" s="69"/>
      <c r="L172" s="68"/>
      <c r="M172" s="68"/>
    </row>
    <row r="173" spans="1:13" s="93" customFormat="1" ht="21">
      <c r="A173" s="17"/>
      <c r="B173" s="68"/>
      <c r="C173" s="68"/>
      <c r="D173" s="68"/>
      <c r="E173" s="68"/>
      <c r="F173" s="68"/>
      <c r="G173" s="68"/>
      <c r="H173" s="68"/>
      <c r="I173" s="68"/>
      <c r="J173" s="69"/>
      <c r="L173" s="68"/>
      <c r="M173" s="68"/>
    </row>
    <row r="174" spans="1:13" s="93" customFormat="1" ht="21">
      <c r="A174" s="17"/>
      <c r="B174" s="68"/>
      <c r="C174" s="68"/>
      <c r="D174" s="68"/>
      <c r="E174" s="68"/>
      <c r="F174" s="68"/>
      <c r="G174" s="68"/>
      <c r="H174" s="68"/>
      <c r="I174" s="68"/>
      <c r="J174" s="69"/>
      <c r="L174" s="68"/>
      <c r="M174" s="68"/>
    </row>
    <row r="175" spans="1:13" s="93" customFormat="1" ht="21">
      <c r="A175" s="17"/>
      <c r="B175" s="68"/>
      <c r="C175" s="68"/>
      <c r="D175" s="68"/>
      <c r="E175" s="68"/>
      <c r="F175" s="68"/>
      <c r="G175" s="68"/>
      <c r="H175" s="68"/>
      <c r="I175" s="68"/>
      <c r="J175" s="69"/>
      <c r="L175" s="68"/>
      <c r="M175" s="68"/>
    </row>
    <row r="176" spans="1:13" s="93" customFormat="1" ht="21">
      <c r="A176" s="17"/>
      <c r="B176" s="68"/>
      <c r="C176" s="68"/>
      <c r="D176" s="68"/>
      <c r="E176" s="68"/>
      <c r="F176" s="68"/>
      <c r="G176" s="68"/>
      <c r="H176" s="68"/>
      <c r="I176" s="68"/>
      <c r="J176" s="69"/>
      <c r="L176" s="68"/>
      <c r="M176" s="68"/>
    </row>
    <row r="177" spans="1:13" s="93" customFormat="1" ht="21">
      <c r="A177" s="17"/>
      <c r="B177" s="68"/>
      <c r="C177" s="68"/>
      <c r="D177" s="68"/>
      <c r="E177" s="68"/>
      <c r="F177" s="68"/>
      <c r="G177" s="68"/>
      <c r="H177" s="68"/>
      <c r="I177" s="68"/>
      <c r="J177" s="69"/>
      <c r="L177" s="68"/>
      <c r="M177" s="68"/>
    </row>
    <row r="178" spans="1:13" s="93" customFormat="1" ht="21">
      <c r="A178" s="17"/>
      <c r="B178" s="68"/>
      <c r="C178" s="68"/>
      <c r="D178" s="68"/>
      <c r="E178" s="68"/>
      <c r="F178" s="68"/>
      <c r="G178" s="68"/>
      <c r="H178" s="68"/>
      <c r="I178" s="68"/>
      <c r="J178" s="69"/>
      <c r="L178" s="68"/>
      <c r="M178" s="68"/>
    </row>
    <row r="179" spans="1:13" s="93" customFormat="1" ht="21">
      <c r="A179" s="17"/>
      <c r="B179" s="68"/>
      <c r="C179" s="68"/>
      <c r="D179" s="68"/>
      <c r="E179" s="68"/>
      <c r="F179" s="68"/>
      <c r="G179" s="68"/>
      <c r="H179" s="68"/>
      <c r="I179" s="68"/>
      <c r="J179" s="69"/>
      <c r="L179" s="68"/>
      <c r="M179" s="68"/>
    </row>
    <row r="180" spans="1:13" s="93" customFormat="1" ht="21">
      <c r="A180" s="17"/>
      <c r="B180" s="68"/>
      <c r="C180" s="68"/>
      <c r="D180" s="68"/>
      <c r="E180" s="68"/>
      <c r="F180" s="68"/>
      <c r="G180" s="68"/>
      <c r="H180" s="68"/>
      <c r="I180" s="68"/>
      <c r="J180" s="69"/>
      <c r="L180" s="68"/>
      <c r="M180" s="68"/>
    </row>
    <row r="181" spans="1:13" s="93" customFormat="1" ht="21">
      <c r="A181" s="17"/>
      <c r="B181" s="68"/>
      <c r="C181" s="68"/>
      <c r="D181" s="68"/>
      <c r="E181" s="68"/>
      <c r="F181" s="68"/>
      <c r="G181" s="68"/>
      <c r="H181" s="68"/>
      <c r="I181" s="68"/>
      <c r="J181" s="69"/>
      <c r="L181" s="68"/>
      <c r="M181" s="68"/>
    </row>
    <row r="182" spans="1:13" s="93" customFormat="1" ht="21">
      <c r="A182" s="17"/>
      <c r="B182" s="68"/>
      <c r="C182" s="68"/>
      <c r="D182" s="68"/>
      <c r="E182" s="68"/>
      <c r="F182" s="68"/>
      <c r="G182" s="68"/>
      <c r="H182" s="68"/>
      <c r="I182" s="68"/>
      <c r="J182" s="69"/>
      <c r="L182" s="68"/>
      <c r="M182" s="68"/>
    </row>
    <row r="183" spans="1:13" s="93" customFormat="1" ht="21">
      <c r="A183" s="17"/>
      <c r="B183" s="68"/>
      <c r="C183" s="68"/>
      <c r="D183" s="68"/>
      <c r="E183" s="68"/>
      <c r="F183" s="68"/>
      <c r="G183" s="68"/>
      <c r="H183" s="68"/>
      <c r="I183" s="68"/>
      <c r="J183" s="69"/>
      <c r="L183" s="68"/>
      <c r="M183" s="68"/>
    </row>
    <row r="184" spans="1:13" s="93" customFormat="1" ht="21">
      <c r="A184" s="17"/>
      <c r="B184" s="68"/>
      <c r="C184" s="68"/>
      <c r="D184" s="68"/>
      <c r="E184" s="68"/>
      <c r="F184" s="68"/>
      <c r="G184" s="68"/>
      <c r="H184" s="68"/>
      <c r="I184" s="68"/>
      <c r="J184" s="69"/>
      <c r="L184" s="68"/>
      <c r="M184" s="68"/>
    </row>
    <row r="185" spans="1:13" s="93" customFormat="1" ht="21">
      <c r="A185" s="17"/>
      <c r="B185" s="68"/>
      <c r="C185" s="68"/>
      <c r="D185" s="68"/>
      <c r="E185" s="68"/>
      <c r="F185" s="68"/>
      <c r="G185" s="68"/>
      <c r="H185" s="68"/>
      <c r="I185" s="68"/>
      <c r="J185" s="69"/>
      <c r="L185" s="68"/>
      <c r="M185" s="68"/>
    </row>
    <row r="186" spans="1:13" s="93" customFormat="1" ht="21">
      <c r="A186" s="17"/>
      <c r="B186" s="68"/>
      <c r="C186" s="68"/>
      <c r="D186" s="68"/>
      <c r="E186" s="68"/>
      <c r="F186" s="68"/>
      <c r="G186" s="68"/>
      <c r="H186" s="68"/>
      <c r="I186" s="68"/>
      <c r="J186" s="69"/>
      <c r="L186" s="68"/>
      <c r="M186" s="68"/>
    </row>
    <row r="187" spans="1:13" s="93" customFormat="1" ht="21">
      <c r="A187" s="17"/>
      <c r="B187" s="68"/>
      <c r="C187" s="68"/>
      <c r="D187" s="68"/>
      <c r="E187" s="68"/>
      <c r="F187" s="68"/>
      <c r="G187" s="68"/>
      <c r="H187" s="68"/>
      <c r="I187" s="68"/>
      <c r="J187" s="69"/>
      <c r="L187" s="68"/>
      <c r="M187" s="68"/>
    </row>
    <row r="188" spans="1:13" s="93" customFormat="1" ht="21">
      <c r="A188" s="17"/>
      <c r="B188" s="68"/>
      <c r="C188" s="68"/>
      <c r="D188" s="68"/>
      <c r="E188" s="68"/>
      <c r="F188" s="68"/>
      <c r="G188" s="68"/>
      <c r="H188" s="68"/>
      <c r="I188" s="68"/>
      <c r="J188" s="69"/>
      <c r="L188" s="68"/>
      <c r="M188" s="68"/>
    </row>
    <row r="189" spans="1:13" s="93" customFormat="1" ht="21">
      <c r="A189" s="17"/>
      <c r="B189" s="68"/>
      <c r="C189" s="68"/>
      <c r="D189" s="68"/>
      <c r="E189" s="68"/>
      <c r="F189" s="68"/>
      <c r="G189" s="68"/>
      <c r="H189" s="68"/>
      <c r="I189" s="68"/>
      <c r="J189" s="69"/>
      <c r="L189" s="68"/>
      <c r="M189" s="68"/>
    </row>
    <row r="190" spans="1:13" s="93" customFormat="1" ht="21">
      <c r="A190" s="17"/>
      <c r="B190" s="68"/>
      <c r="C190" s="68"/>
      <c r="D190" s="68"/>
      <c r="E190" s="68"/>
      <c r="F190" s="68"/>
      <c r="G190" s="68"/>
      <c r="H190" s="68"/>
      <c r="I190" s="68"/>
      <c r="J190" s="69"/>
      <c r="L190" s="68"/>
      <c r="M190" s="68"/>
    </row>
    <row r="191" spans="1:13" s="93" customFormat="1" ht="21">
      <c r="A191" s="17"/>
      <c r="B191" s="68"/>
      <c r="C191" s="68"/>
      <c r="D191" s="68"/>
      <c r="E191" s="68"/>
      <c r="F191" s="68"/>
      <c r="G191" s="68"/>
      <c r="H191" s="68"/>
      <c r="I191" s="68"/>
      <c r="J191" s="69"/>
      <c r="L191" s="68"/>
      <c r="M191" s="68"/>
    </row>
    <row r="192" spans="1:13" s="93" customFormat="1" ht="21">
      <c r="A192" s="17"/>
      <c r="B192" s="68"/>
      <c r="C192" s="68"/>
      <c r="D192" s="68"/>
      <c r="E192" s="68"/>
      <c r="F192" s="68"/>
      <c r="G192" s="68"/>
      <c r="H192" s="68"/>
      <c r="I192" s="68"/>
      <c r="J192" s="69"/>
      <c r="L192" s="68"/>
      <c r="M192" s="68"/>
    </row>
    <row r="193" spans="1:13" s="93" customFormat="1" ht="21">
      <c r="A193" s="17"/>
      <c r="B193" s="68"/>
      <c r="C193" s="68"/>
      <c r="D193" s="68"/>
      <c r="E193" s="68"/>
      <c r="F193" s="68"/>
      <c r="G193" s="68"/>
      <c r="H193" s="68"/>
      <c r="I193" s="68"/>
      <c r="J193" s="69"/>
      <c r="L193" s="68"/>
      <c r="M193" s="68"/>
    </row>
    <row r="194" spans="1:13" s="93" customFormat="1" ht="21">
      <c r="A194" s="17"/>
      <c r="B194" s="68"/>
      <c r="C194" s="68"/>
      <c r="D194" s="68"/>
      <c r="E194" s="68"/>
      <c r="F194" s="68"/>
      <c r="G194" s="68"/>
      <c r="H194" s="68"/>
      <c r="I194" s="68"/>
      <c r="J194" s="69"/>
      <c r="L194" s="68"/>
      <c r="M194" s="68"/>
    </row>
    <row r="195" spans="1:13" s="93" customFormat="1" ht="21">
      <c r="A195" s="17"/>
      <c r="B195" s="68"/>
      <c r="C195" s="68"/>
      <c r="D195" s="68"/>
      <c r="E195" s="68"/>
      <c r="F195" s="68"/>
      <c r="G195" s="68"/>
      <c r="H195" s="68"/>
      <c r="I195" s="68"/>
      <c r="J195" s="69"/>
      <c r="L195" s="68"/>
      <c r="M195" s="68"/>
    </row>
    <row r="196" spans="1:13" s="93" customFormat="1" ht="21">
      <c r="A196" s="17"/>
      <c r="B196" s="68"/>
      <c r="C196" s="68"/>
      <c r="D196" s="68"/>
      <c r="E196" s="68"/>
      <c r="F196" s="68"/>
      <c r="G196" s="68"/>
      <c r="H196" s="68"/>
      <c r="I196" s="68"/>
      <c r="J196" s="69"/>
      <c r="L196" s="68"/>
      <c r="M196" s="68"/>
    </row>
    <row r="197" spans="1:13" s="93" customFormat="1" ht="21">
      <c r="A197" s="17"/>
      <c r="B197" s="68"/>
      <c r="C197" s="68"/>
      <c r="D197" s="68"/>
      <c r="E197" s="68"/>
      <c r="F197" s="68"/>
      <c r="G197" s="68"/>
      <c r="H197" s="68"/>
      <c r="I197" s="68"/>
      <c r="J197" s="69"/>
      <c r="L197" s="68"/>
      <c r="M197" s="68"/>
    </row>
    <row r="198" spans="1:13" s="93" customFormat="1" ht="21">
      <c r="A198" s="17"/>
      <c r="B198" s="68"/>
      <c r="C198" s="68"/>
      <c r="D198" s="68"/>
      <c r="E198" s="68"/>
      <c r="F198" s="68"/>
      <c r="G198" s="68"/>
      <c r="H198" s="68"/>
      <c r="I198" s="68"/>
      <c r="J198" s="69"/>
      <c r="L198" s="68"/>
      <c r="M198" s="68"/>
    </row>
    <row r="199" spans="1:13" s="93" customFormat="1" ht="21">
      <c r="A199" s="17"/>
      <c r="B199" s="68"/>
      <c r="C199" s="68"/>
      <c r="D199" s="68"/>
      <c r="E199" s="68"/>
      <c r="F199" s="68"/>
      <c r="G199" s="68"/>
      <c r="H199" s="68"/>
      <c r="I199" s="68"/>
      <c r="J199" s="69"/>
      <c r="L199" s="68"/>
      <c r="M199" s="68"/>
    </row>
    <row r="200" spans="1:13" s="93" customFormat="1" ht="21">
      <c r="A200" s="17"/>
      <c r="B200" s="68"/>
      <c r="C200" s="68"/>
      <c r="D200" s="68"/>
      <c r="E200" s="68"/>
      <c r="F200" s="68"/>
      <c r="G200" s="68"/>
      <c r="H200" s="68"/>
      <c r="I200" s="68"/>
      <c r="J200" s="69"/>
      <c r="L200" s="68"/>
      <c r="M200" s="68"/>
    </row>
    <row r="201" spans="1:13" s="93" customFormat="1" ht="21">
      <c r="A201" s="17"/>
      <c r="B201" s="68"/>
      <c r="C201" s="68"/>
      <c r="D201" s="68"/>
      <c r="E201" s="68"/>
      <c r="F201" s="68"/>
      <c r="G201" s="68"/>
      <c r="H201" s="68"/>
      <c r="I201" s="68"/>
      <c r="J201" s="69"/>
      <c r="L201" s="68"/>
      <c r="M201" s="68"/>
    </row>
    <row r="202" spans="1:13" s="93" customFormat="1" ht="21">
      <c r="A202" s="17"/>
      <c r="B202" s="68"/>
      <c r="C202" s="68"/>
      <c r="D202" s="68"/>
      <c r="E202" s="68"/>
      <c r="F202" s="68"/>
      <c r="G202" s="68"/>
      <c r="H202" s="68"/>
      <c r="I202" s="68"/>
      <c r="J202" s="69"/>
      <c r="L202" s="68"/>
      <c r="M202" s="68"/>
    </row>
    <row r="203" spans="1:13" s="93" customFormat="1" ht="21">
      <c r="A203" s="17"/>
      <c r="B203" s="68"/>
      <c r="C203" s="68"/>
      <c r="D203" s="68"/>
      <c r="E203" s="68"/>
      <c r="F203" s="68"/>
      <c r="G203" s="68"/>
      <c r="H203" s="68"/>
      <c r="I203" s="68"/>
      <c r="J203" s="69"/>
      <c r="L203" s="68"/>
      <c r="M203" s="68"/>
    </row>
    <row r="204" spans="1:13" s="93" customFormat="1" ht="21">
      <c r="A204" s="17"/>
      <c r="B204" s="68"/>
      <c r="C204" s="68"/>
      <c r="D204" s="68"/>
      <c r="E204" s="68"/>
      <c r="F204" s="68"/>
      <c r="G204" s="68"/>
      <c r="H204" s="68"/>
      <c r="I204" s="68"/>
      <c r="J204" s="69"/>
      <c r="L204" s="68"/>
      <c r="M204" s="68"/>
    </row>
    <row r="205" spans="1:13" s="93" customFormat="1" ht="21">
      <c r="A205" s="17"/>
      <c r="B205" s="68"/>
      <c r="C205" s="68"/>
      <c r="D205" s="68"/>
      <c r="E205" s="68"/>
      <c r="F205" s="68"/>
      <c r="G205" s="68"/>
      <c r="H205" s="68"/>
      <c r="I205" s="68"/>
      <c r="J205" s="69"/>
      <c r="L205" s="68"/>
      <c r="M205" s="68"/>
    </row>
    <row r="206" spans="1:13" s="93" customFormat="1" ht="21">
      <c r="A206" s="17"/>
      <c r="B206" s="68"/>
      <c r="C206" s="68"/>
      <c r="D206" s="68"/>
      <c r="E206" s="68"/>
      <c r="F206" s="68"/>
      <c r="G206" s="68"/>
      <c r="H206" s="68"/>
      <c r="I206" s="68"/>
      <c r="J206" s="69"/>
      <c r="L206" s="68"/>
      <c r="M206" s="68"/>
    </row>
    <row r="207" spans="1:13" s="93" customFormat="1" ht="21">
      <c r="A207" s="17"/>
      <c r="B207" s="68"/>
      <c r="C207" s="68"/>
      <c r="D207" s="68"/>
      <c r="E207" s="68"/>
      <c r="F207" s="68"/>
      <c r="G207" s="68"/>
      <c r="H207" s="68"/>
      <c r="I207" s="68"/>
      <c r="J207" s="69"/>
      <c r="L207" s="68"/>
      <c r="M207" s="68"/>
    </row>
    <row r="208" spans="1:13" s="93" customFormat="1" ht="21">
      <c r="A208" s="17"/>
      <c r="B208" s="68"/>
      <c r="C208" s="68"/>
      <c r="D208" s="68"/>
      <c r="E208" s="68"/>
      <c r="F208" s="68"/>
      <c r="G208" s="68"/>
      <c r="H208" s="68"/>
      <c r="I208" s="68"/>
      <c r="J208" s="69"/>
      <c r="L208" s="68"/>
      <c r="M208" s="68"/>
    </row>
    <row r="209" spans="1:13" s="93" customFormat="1" ht="21">
      <c r="A209" s="17"/>
      <c r="B209" s="68"/>
      <c r="C209" s="68"/>
      <c r="D209" s="68"/>
      <c r="E209" s="68"/>
      <c r="F209" s="68"/>
      <c r="G209" s="68"/>
      <c r="H209" s="68"/>
      <c r="I209" s="68"/>
      <c r="J209" s="69"/>
      <c r="L209" s="68"/>
      <c r="M209" s="68"/>
    </row>
    <row r="210" spans="1:13" s="93" customFormat="1" ht="21">
      <c r="A210" s="17"/>
      <c r="B210" s="68"/>
      <c r="C210" s="68"/>
      <c r="D210" s="68"/>
      <c r="E210" s="68"/>
      <c r="F210" s="68"/>
      <c r="G210" s="68"/>
      <c r="H210" s="68"/>
      <c r="I210" s="68"/>
      <c r="J210" s="69"/>
      <c r="L210" s="68"/>
      <c r="M210" s="68"/>
    </row>
    <row r="211" spans="1:13" s="93" customFormat="1" ht="21">
      <c r="A211" s="17"/>
      <c r="B211" s="68"/>
      <c r="C211" s="68"/>
      <c r="D211" s="68"/>
      <c r="E211" s="68"/>
      <c r="F211" s="68"/>
      <c r="G211" s="68"/>
      <c r="H211" s="68"/>
      <c r="I211" s="68"/>
      <c r="J211" s="69"/>
      <c r="L211" s="68"/>
      <c r="M211" s="68"/>
    </row>
    <row r="212" spans="1:13" s="93" customFormat="1" ht="21">
      <c r="A212" s="17"/>
      <c r="B212" s="68"/>
      <c r="C212" s="68"/>
      <c r="D212" s="68"/>
      <c r="E212" s="68"/>
      <c r="F212" s="68"/>
      <c r="G212" s="68"/>
      <c r="H212" s="68"/>
      <c r="I212" s="68"/>
      <c r="J212" s="69"/>
      <c r="L212" s="68"/>
      <c r="M212" s="68"/>
    </row>
    <row r="213" spans="1:13" s="93" customFormat="1" ht="21">
      <c r="A213" s="17"/>
      <c r="B213" s="68"/>
      <c r="C213" s="68"/>
      <c r="D213" s="68"/>
      <c r="E213" s="68"/>
      <c r="F213" s="68"/>
      <c r="G213" s="68"/>
      <c r="H213" s="68"/>
      <c r="I213" s="68"/>
      <c r="J213" s="69"/>
      <c r="L213" s="68"/>
      <c r="M213" s="68"/>
    </row>
    <row r="214" spans="1:13" s="93" customFormat="1" ht="21">
      <c r="A214" s="17"/>
      <c r="B214" s="68"/>
      <c r="C214" s="68"/>
      <c r="D214" s="68"/>
      <c r="E214" s="68"/>
      <c r="F214" s="68"/>
      <c r="G214" s="68"/>
      <c r="H214" s="68"/>
      <c r="I214" s="68"/>
      <c r="J214" s="69"/>
      <c r="L214" s="68"/>
      <c r="M214" s="68"/>
    </row>
    <row r="215" spans="1:13" s="93" customFormat="1" ht="21">
      <c r="A215" s="17"/>
      <c r="B215" s="68"/>
      <c r="C215" s="68"/>
      <c r="D215" s="68"/>
      <c r="E215" s="68"/>
      <c r="F215" s="68"/>
      <c r="G215" s="68"/>
      <c r="H215" s="68"/>
      <c r="I215" s="68"/>
      <c r="J215" s="69"/>
      <c r="L215" s="68"/>
      <c r="M215" s="68"/>
    </row>
    <row r="216" spans="1:13" s="93" customFormat="1" ht="21">
      <c r="A216" s="17"/>
      <c r="B216" s="68"/>
      <c r="C216" s="68"/>
      <c r="D216" s="68"/>
      <c r="E216" s="68"/>
      <c r="F216" s="68"/>
      <c r="G216" s="68"/>
      <c r="H216" s="68"/>
      <c r="I216" s="68"/>
      <c r="J216" s="69"/>
      <c r="L216" s="68"/>
      <c r="M216" s="68"/>
    </row>
    <row r="217" spans="1:13" s="93" customFormat="1" ht="21">
      <c r="A217" s="17"/>
      <c r="B217" s="68"/>
      <c r="C217" s="68"/>
      <c r="D217" s="68"/>
      <c r="E217" s="68"/>
      <c r="F217" s="68"/>
      <c r="G217" s="68"/>
      <c r="H217" s="68"/>
      <c r="I217" s="68"/>
      <c r="J217" s="69"/>
      <c r="L217" s="68"/>
      <c r="M217" s="68"/>
    </row>
    <row r="218" spans="1:13" s="93" customFormat="1" ht="21">
      <c r="A218" s="17"/>
      <c r="B218" s="68"/>
      <c r="C218" s="68"/>
      <c r="D218" s="68"/>
      <c r="E218" s="68"/>
      <c r="F218" s="68"/>
      <c r="G218" s="68"/>
      <c r="H218" s="68"/>
      <c r="I218" s="68"/>
      <c r="J218" s="69"/>
      <c r="L218" s="68"/>
      <c r="M218" s="68"/>
    </row>
    <row r="219" spans="1:13" s="93" customFormat="1" ht="21">
      <c r="A219" s="17"/>
      <c r="B219" s="68"/>
      <c r="C219" s="68"/>
      <c r="D219" s="68"/>
      <c r="E219" s="68"/>
      <c r="F219" s="68"/>
      <c r="G219" s="68"/>
      <c r="H219" s="68"/>
      <c r="I219" s="68"/>
      <c r="J219" s="69"/>
      <c r="L219" s="68"/>
      <c r="M219" s="68"/>
    </row>
  </sheetData>
  <sheetProtection/>
  <mergeCells count="4">
    <mergeCell ref="A1:N1"/>
    <mergeCell ref="A2:N2"/>
    <mergeCell ref="A3:A4"/>
    <mergeCell ref="B3:B4"/>
  </mergeCells>
  <printOptions horizontalCentered="1"/>
  <pageMargins left="0.8" right="0.65" top="0.49" bottom="0.33" header="0.28" footer="0.17"/>
  <pageSetup horizontalDpi="600" verticalDpi="600" orientation="landscape" paperSize="9" scale="75" r:id="rId1"/>
  <rowBreaks count="5" manualBreakCount="5">
    <brk id="25" max="13" man="1"/>
    <brk id="50" max="13" man="1"/>
    <brk id="73" max="255" man="1"/>
    <brk id="97" max="255" man="1"/>
    <brk id="110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P439"/>
  <sheetViews>
    <sheetView view="pageBreakPreview" zoomScaleSheetLayoutView="100" zoomScalePageLayoutView="0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9" sqref="A49"/>
    </sheetView>
  </sheetViews>
  <sheetFormatPr defaultColWidth="9.140625" defaultRowHeight="15"/>
  <cols>
    <col min="1" max="1" width="53.7109375" style="27" customWidth="1"/>
    <col min="2" max="2" width="5.421875" style="28" customWidth="1"/>
    <col min="3" max="3" width="0.13671875" style="28" hidden="1" customWidth="1"/>
    <col min="4" max="4" width="9.8515625" style="28" customWidth="1"/>
    <col min="5" max="5" width="0.13671875" style="28" hidden="1" customWidth="1"/>
    <col min="6" max="6" width="9.57421875" style="28" customWidth="1"/>
    <col min="7" max="7" width="10.28125" style="28" hidden="1" customWidth="1"/>
    <col min="8" max="8" width="10.28125" style="83" hidden="1" customWidth="1"/>
    <col min="9" max="9" width="10.28125" style="78" hidden="1" customWidth="1"/>
    <col min="10" max="10" width="9.8515625" style="97" customWidth="1"/>
    <col min="11" max="12" width="10.28125" style="27" customWidth="1"/>
    <col min="13" max="13" width="10.00390625" style="27" customWidth="1"/>
    <col min="14" max="14" width="10.28125" style="94" customWidth="1"/>
    <col min="15" max="15" width="9.7109375" style="27" customWidth="1"/>
    <col min="16" max="16" width="12.28125" style="187" customWidth="1"/>
    <col min="17" max="16384" width="9.140625" style="27" customWidth="1"/>
  </cols>
  <sheetData>
    <row r="1" spans="1:16" ht="35.25" customHeight="1">
      <c r="A1" s="214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6" s="105" customFormat="1" ht="39" customHeight="1">
      <c r="A2" s="216" t="s">
        <v>785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</row>
    <row r="3" spans="1:16" s="108" customFormat="1" ht="20.25" customHeight="1">
      <c r="A3" s="223" t="s">
        <v>1</v>
      </c>
      <c r="B3" s="224" t="s">
        <v>530</v>
      </c>
      <c r="C3" s="106" t="s">
        <v>418</v>
      </c>
      <c r="D3" s="106" t="s">
        <v>456</v>
      </c>
      <c r="E3" s="106" t="s">
        <v>456</v>
      </c>
      <c r="F3" s="107" t="s">
        <v>525</v>
      </c>
      <c r="G3" s="107" t="s">
        <v>525</v>
      </c>
      <c r="H3" s="107" t="s">
        <v>525</v>
      </c>
      <c r="I3" s="107" t="s">
        <v>525</v>
      </c>
      <c r="J3" s="107" t="s">
        <v>593</v>
      </c>
      <c r="K3" s="107" t="s">
        <v>593</v>
      </c>
      <c r="L3" s="106" t="s">
        <v>593</v>
      </c>
      <c r="M3" s="106" t="s">
        <v>593</v>
      </c>
      <c r="N3" s="106" t="s">
        <v>595</v>
      </c>
      <c r="O3" s="107" t="s">
        <v>595</v>
      </c>
      <c r="P3" s="106" t="s">
        <v>595</v>
      </c>
    </row>
    <row r="4" spans="1:16" s="108" customFormat="1" ht="39.75" customHeight="1">
      <c r="A4" s="223"/>
      <c r="B4" s="224"/>
      <c r="C4" s="106" t="s">
        <v>2</v>
      </c>
      <c r="D4" s="106" t="s">
        <v>2</v>
      </c>
      <c r="E4" s="106" t="s">
        <v>507</v>
      </c>
      <c r="F4" s="106" t="s">
        <v>2</v>
      </c>
      <c r="G4" s="106" t="s">
        <v>2</v>
      </c>
      <c r="H4" s="106" t="s">
        <v>2</v>
      </c>
      <c r="I4" s="106" t="s">
        <v>2</v>
      </c>
      <c r="J4" s="106" t="s">
        <v>2</v>
      </c>
      <c r="K4" s="107" t="s">
        <v>3</v>
      </c>
      <c r="L4" s="109" t="s">
        <v>506</v>
      </c>
      <c r="M4" s="106" t="s">
        <v>694</v>
      </c>
      <c r="N4" s="106" t="s">
        <v>3</v>
      </c>
      <c r="O4" s="185" t="s">
        <v>506</v>
      </c>
      <c r="P4" s="107" t="s">
        <v>742</v>
      </c>
    </row>
    <row r="5" spans="1:16" s="105" customFormat="1" ht="16.5" customHeight="1">
      <c r="A5" s="110">
        <v>1</v>
      </c>
      <c r="B5" s="110">
        <v>2</v>
      </c>
      <c r="C5" s="110">
        <v>6</v>
      </c>
      <c r="D5" s="110">
        <v>3</v>
      </c>
      <c r="E5" s="110">
        <v>9</v>
      </c>
      <c r="F5" s="110">
        <v>4</v>
      </c>
      <c r="G5" s="110">
        <v>6</v>
      </c>
      <c r="H5" s="110">
        <v>7</v>
      </c>
      <c r="I5" s="110">
        <v>8</v>
      </c>
      <c r="J5" s="111">
        <v>5</v>
      </c>
      <c r="K5" s="111">
        <v>6</v>
      </c>
      <c r="L5" s="110">
        <v>7</v>
      </c>
      <c r="M5" s="110">
        <v>8</v>
      </c>
      <c r="N5" s="110">
        <v>9</v>
      </c>
      <c r="O5" s="111">
        <v>10</v>
      </c>
      <c r="P5" s="110">
        <v>11</v>
      </c>
    </row>
    <row r="6" spans="1:16" s="105" customFormat="1" ht="19.5" customHeight="1">
      <c r="A6" s="112" t="s">
        <v>4</v>
      </c>
      <c r="B6" s="113"/>
      <c r="C6" s="114"/>
      <c r="D6" s="115"/>
      <c r="E6" s="116"/>
      <c r="F6" s="117"/>
      <c r="G6" s="117"/>
      <c r="H6" s="118"/>
      <c r="I6" s="119" t="s">
        <v>166</v>
      </c>
      <c r="J6" s="119"/>
      <c r="K6" s="120"/>
      <c r="L6" s="121"/>
      <c r="M6" s="121"/>
      <c r="N6" s="118"/>
      <c r="O6" s="111"/>
      <c r="P6" s="110"/>
    </row>
    <row r="7" spans="1:16" s="105" customFormat="1" ht="19.5" customHeight="1">
      <c r="A7" s="112" t="s">
        <v>5</v>
      </c>
      <c r="B7" s="113"/>
      <c r="C7" s="122">
        <f aca="true" t="shared" si="0" ref="C7:L7">C38</f>
        <v>89.16</v>
      </c>
      <c r="D7" s="122">
        <f t="shared" si="0"/>
        <v>81.22</v>
      </c>
      <c r="E7" s="122">
        <f t="shared" si="0"/>
        <v>5</v>
      </c>
      <c r="F7" s="122">
        <f>F38</f>
        <v>78.72</v>
      </c>
      <c r="G7" s="122">
        <f t="shared" si="0"/>
        <v>90</v>
      </c>
      <c r="H7" s="122">
        <f>H38</f>
        <v>-5.55</v>
      </c>
      <c r="I7" s="123">
        <f t="shared" si="0"/>
        <v>84.45000000000002</v>
      </c>
      <c r="J7" s="123">
        <f>J38</f>
        <v>82.01</v>
      </c>
      <c r="K7" s="122">
        <f t="shared" si="0"/>
        <v>90</v>
      </c>
      <c r="L7" s="122">
        <f t="shared" si="0"/>
        <v>-4</v>
      </c>
      <c r="M7" s="122">
        <v>87</v>
      </c>
      <c r="N7" s="122">
        <f>N38</f>
        <v>84.99999999999999</v>
      </c>
      <c r="O7" s="123">
        <f>O38</f>
        <v>2.4</v>
      </c>
      <c r="P7" s="122">
        <f>P38</f>
        <v>87.39999999999999</v>
      </c>
    </row>
    <row r="8" spans="1:16" s="105" customFormat="1" ht="19.5" customHeight="1">
      <c r="A8" s="112" t="s">
        <v>584</v>
      </c>
      <c r="B8" s="113"/>
      <c r="C8" s="122">
        <f aca="true" t="shared" si="1" ref="C8:L8">C52</f>
        <v>172.66</v>
      </c>
      <c r="D8" s="122">
        <f t="shared" si="1"/>
        <v>136.00000000000003</v>
      </c>
      <c r="E8" s="122">
        <f t="shared" si="1"/>
        <v>25</v>
      </c>
      <c r="F8" s="122">
        <f>F52</f>
        <v>124.34000000000002</v>
      </c>
      <c r="G8" s="122">
        <f t="shared" si="1"/>
        <v>160</v>
      </c>
      <c r="H8" s="122">
        <f t="shared" si="1"/>
        <v>12.55</v>
      </c>
      <c r="I8" s="123">
        <f t="shared" si="1"/>
        <v>172.54999999999998</v>
      </c>
      <c r="J8" s="123">
        <f>J52</f>
        <v>186.85999999999999</v>
      </c>
      <c r="K8" s="122">
        <f t="shared" si="1"/>
        <v>160</v>
      </c>
      <c r="L8" s="122">
        <f t="shared" si="1"/>
        <v>39</v>
      </c>
      <c r="M8" s="122">
        <f>M52</f>
        <v>215</v>
      </c>
      <c r="N8" s="122">
        <f>N52</f>
        <v>194</v>
      </c>
      <c r="O8" s="123">
        <f>O52</f>
        <v>38</v>
      </c>
      <c r="P8" s="122">
        <f>P52</f>
        <v>232</v>
      </c>
    </row>
    <row r="9" spans="1:16" s="105" customFormat="1" ht="19.5" customHeight="1">
      <c r="A9" s="124" t="s">
        <v>7</v>
      </c>
      <c r="B9" s="113"/>
      <c r="C9" s="122">
        <f aca="true" t="shared" si="2" ref="C9:L9">C112</f>
        <v>299.99999999999994</v>
      </c>
      <c r="D9" s="122">
        <f t="shared" si="2"/>
        <v>246.44999999999993</v>
      </c>
      <c r="E9" s="122">
        <f t="shared" si="2"/>
        <v>100</v>
      </c>
      <c r="F9" s="122">
        <f>F112</f>
        <v>160.57999999999996</v>
      </c>
      <c r="G9" s="122">
        <f t="shared" si="2"/>
        <v>210</v>
      </c>
      <c r="H9" s="122">
        <f>H112</f>
        <v>330.99999999999994</v>
      </c>
      <c r="I9" s="123">
        <f t="shared" si="2"/>
        <v>541</v>
      </c>
      <c r="J9" s="123">
        <f>J112</f>
        <v>328.64</v>
      </c>
      <c r="K9" s="122">
        <f t="shared" si="2"/>
        <v>200</v>
      </c>
      <c r="L9" s="122">
        <f t="shared" si="2"/>
        <v>535</v>
      </c>
      <c r="M9" s="122">
        <f>M112</f>
        <v>681.9999999999999</v>
      </c>
      <c r="N9" s="122">
        <f>N112</f>
        <v>300</v>
      </c>
      <c r="O9" s="123">
        <f>O112</f>
        <v>625</v>
      </c>
      <c r="P9" s="122">
        <f>P112</f>
        <v>925</v>
      </c>
    </row>
    <row r="10" spans="1:16" s="105" customFormat="1" ht="19.5" customHeight="1">
      <c r="A10" s="112" t="s">
        <v>8</v>
      </c>
      <c r="B10" s="113"/>
      <c r="C10" s="122">
        <f aca="true" t="shared" si="3" ref="C10:L10">C160</f>
        <v>1699.9999999999998</v>
      </c>
      <c r="D10" s="122">
        <f t="shared" si="3"/>
        <v>1049.9100000000003</v>
      </c>
      <c r="E10" s="122">
        <f t="shared" si="3"/>
        <v>1077.5</v>
      </c>
      <c r="F10" s="122">
        <f>F160</f>
        <v>715.46</v>
      </c>
      <c r="G10" s="122">
        <f t="shared" si="3"/>
        <v>551</v>
      </c>
      <c r="H10" s="122">
        <f t="shared" si="3"/>
        <v>1091</v>
      </c>
      <c r="I10" s="123">
        <f t="shared" si="3"/>
        <v>1642</v>
      </c>
      <c r="J10" s="123">
        <f>J160</f>
        <v>1429.6999999999998</v>
      </c>
      <c r="K10" s="122">
        <f t="shared" si="3"/>
        <v>551</v>
      </c>
      <c r="L10" s="122">
        <f t="shared" si="3"/>
        <v>1692.5</v>
      </c>
      <c r="M10" s="122">
        <f>M160</f>
        <v>2323.4999999999995</v>
      </c>
      <c r="N10" s="122">
        <f>N160</f>
        <v>820</v>
      </c>
      <c r="O10" s="123">
        <f>O160</f>
        <v>1745.0000000000002</v>
      </c>
      <c r="P10" s="122">
        <f>P160</f>
        <v>2565</v>
      </c>
    </row>
    <row r="11" spans="1:16" s="105" customFormat="1" ht="19.5" customHeight="1">
      <c r="A11" s="112" t="s">
        <v>9</v>
      </c>
      <c r="B11" s="113"/>
      <c r="C11" s="122">
        <f aca="true" t="shared" si="4" ref="C11:L11">C166</f>
        <v>200</v>
      </c>
      <c r="D11" s="122">
        <f t="shared" si="4"/>
        <v>105.45</v>
      </c>
      <c r="E11" s="122">
        <f t="shared" si="4"/>
        <v>80</v>
      </c>
      <c r="F11" s="122">
        <f>F166</f>
        <v>19.38</v>
      </c>
      <c r="G11" s="122">
        <f t="shared" si="4"/>
        <v>90</v>
      </c>
      <c r="H11" s="122">
        <f t="shared" si="4"/>
        <v>115</v>
      </c>
      <c r="I11" s="123">
        <f t="shared" si="4"/>
        <v>205</v>
      </c>
      <c r="J11" s="123">
        <f>J166</f>
        <v>199.31</v>
      </c>
      <c r="K11" s="122">
        <f t="shared" si="4"/>
        <v>90</v>
      </c>
      <c r="L11" s="122">
        <f t="shared" si="4"/>
        <v>295.03</v>
      </c>
      <c r="M11" s="122">
        <f>M166</f>
        <v>385.03</v>
      </c>
      <c r="N11" s="122">
        <f>N166</f>
        <v>129.99999999999997</v>
      </c>
      <c r="O11" s="123">
        <f>O166</f>
        <v>495</v>
      </c>
      <c r="P11" s="122">
        <f>P166</f>
        <v>625</v>
      </c>
    </row>
    <row r="12" spans="1:16" s="105" customFormat="1" ht="19.5" customHeight="1">
      <c r="A12" s="112" t="s">
        <v>10</v>
      </c>
      <c r="B12" s="113"/>
      <c r="C12" s="122">
        <f>C169</f>
        <v>0.01</v>
      </c>
      <c r="D12" s="122">
        <f>D169</f>
        <v>0</v>
      </c>
      <c r="E12" s="122">
        <f>E169</f>
        <v>0</v>
      </c>
      <c r="F12" s="122">
        <f>F169</f>
        <v>0</v>
      </c>
      <c r="G12" s="122">
        <v>0.01</v>
      </c>
      <c r="H12" s="122">
        <f>H169</f>
        <v>0</v>
      </c>
      <c r="I12" s="123">
        <v>0.01</v>
      </c>
      <c r="J12" s="123">
        <f aca="true" t="shared" si="5" ref="J12:P12">J169</f>
        <v>0</v>
      </c>
      <c r="K12" s="122">
        <f t="shared" si="5"/>
        <v>0.01</v>
      </c>
      <c r="L12" s="122">
        <f t="shared" si="5"/>
        <v>0</v>
      </c>
      <c r="M12" s="122">
        <f t="shared" si="5"/>
        <v>0.01</v>
      </c>
      <c r="N12" s="122">
        <f t="shared" si="5"/>
        <v>0.01</v>
      </c>
      <c r="O12" s="123">
        <f t="shared" si="5"/>
        <v>0</v>
      </c>
      <c r="P12" s="122">
        <f t="shared" si="5"/>
        <v>0.01</v>
      </c>
    </row>
    <row r="13" spans="1:16" s="105" customFormat="1" ht="19.5" customHeight="1">
      <c r="A13" s="112" t="s">
        <v>11</v>
      </c>
      <c r="B13" s="113"/>
      <c r="C13" s="122">
        <f aca="true" t="shared" si="6" ref="C13:I13">C201</f>
        <v>180</v>
      </c>
      <c r="D13" s="122">
        <f>D201</f>
        <v>108.45</v>
      </c>
      <c r="E13" s="122">
        <f t="shared" si="6"/>
        <v>60</v>
      </c>
      <c r="F13" s="122">
        <f t="shared" si="6"/>
        <v>189.76</v>
      </c>
      <c r="G13" s="122">
        <f t="shared" si="6"/>
        <v>80</v>
      </c>
      <c r="H13" s="122">
        <f t="shared" si="6"/>
        <v>175</v>
      </c>
      <c r="I13" s="123">
        <f t="shared" si="6"/>
        <v>255</v>
      </c>
      <c r="J13" s="123">
        <f>J201</f>
        <v>218.44</v>
      </c>
      <c r="K13" s="123">
        <v>80</v>
      </c>
      <c r="L13" s="122">
        <v>210</v>
      </c>
      <c r="M13" s="122">
        <f>M201</f>
        <v>290</v>
      </c>
      <c r="N13" s="122">
        <f>N201</f>
        <v>115</v>
      </c>
      <c r="O13" s="123">
        <f>O201</f>
        <v>350</v>
      </c>
      <c r="P13" s="122">
        <f>P201</f>
        <v>465</v>
      </c>
    </row>
    <row r="14" spans="1:16" s="105" customFormat="1" ht="19.5" customHeight="1">
      <c r="A14" s="112" t="s">
        <v>12</v>
      </c>
      <c r="B14" s="113"/>
      <c r="C14" s="122">
        <f>C204</f>
        <v>161.65</v>
      </c>
      <c r="D14" s="122">
        <f aca="true" t="shared" si="7" ref="D14:K14">D204</f>
        <v>161.65</v>
      </c>
      <c r="E14" s="122">
        <f t="shared" si="7"/>
        <v>161.65</v>
      </c>
      <c r="F14" s="122">
        <f>F204</f>
        <v>255.75</v>
      </c>
      <c r="G14" s="122">
        <f t="shared" si="7"/>
        <v>39.45</v>
      </c>
      <c r="H14" s="122">
        <f>H204</f>
        <v>216.3</v>
      </c>
      <c r="I14" s="123">
        <f t="shared" si="7"/>
        <v>255.75</v>
      </c>
      <c r="J14" s="123">
        <f>J204</f>
        <v>375</v>
      </c>
      <c r="K14" s="123">
        <f t="shared" si="7"/>
        <v>47.99</v>
      </c>
      <c r="L14" s="122">
        <v>327.01</v>
      </c>
      <c r="M14" s="122">
        <f>M204</f>
        <v>375</v>
      </c>
      <c r="N14" s="122">
        <f>N204</f>
        <v>130</v>
      </c>
      <c r="O14" s="123">
        <f>O204</f>
        <v>390</v>
      </c>
      <c r="P14" s="122">
        <f>P204</f>
        <v>520</v>
      </c>
    </row>
    <row r="15" spans="1:16" s="105" customFormat="1" ht="19.5" customHeight="1">
      <c r="A15" s="112" t="s">
        <v>13</v>
      </c>
      <c r="B15" s="113"/>
      <c r="C15" s="122">
        <f>C245</f>
        <v>230.00000000000003</v>
      </c>
      <c r="D15" s="122">
        <f aca="true" t="shared" si="8" ref="D15:K15">D245</f>
        <v>198.18</v>
      </c>
      <c r="E15" s="122">
        <f t="shared" si="8"/>
        <v>125</v>
      </c>
      <c r="F15" s="122">
        <f>F245</f>
        <v>253.58999999999997</v>
      </c>
      <c r="G15" s="122">
        <f t="shared" si="8"/>
        <v>110.00000000000001</v>
      </c>
      <c r="H15" s="122">
        <f t="shared" si="8"/>
        <v>185</v>
      </c>
      <c r="I15" s="123">
        <f t="shared" si="8"/>
        <v>295</v>
      </c>
      <c r="J15" s="123">
        <f>J245</f>
        <v>427.68</v>
      </c>
      <c r="K15" s="123">
        <f t="shared" si="8"/>
        <v>120</v>
      </c>
      <c r="L15" s="122">
        <v>380</v>
      </c>
      <c r="M15" s="122">
        <f>M245</f>
        <v>470</v>
      </c>
      <c r="N15" s="122">
        <f>N245</f>
        <v>164.99999999999997</v>
      </c>
      <c r="O15" s="123">
        <f>O245</f>
        <v>415</v>
      </c>
      <c r="P15" s="122">
        <f>P245</f>
        <v>580</v>
      </c>
    </row>
    <row r="16" spans="1:16" s="105" customFormat="1" ht="19.5" customHeight="1">
      <c r="A16" s="112" t="s">
        <v>14</v>
      </c>
      <c r="B16" s="113"/>
      <c r="C16" s="122">
        <f aca="true" t="shared" si="9" ref="C16:K16">C277</f>
        <v>70</v>
      </c>
      <c r="D16" s="122">
        <f t="shared" si="9"/>
        <v>76.64</v>
      </c>
      <c r="E16" s="122">
        <f t="shared" si="9"/>
        <v>40</v>
      </c>
      <c r="F16" s="122">
        <f t="shared" si="9"/>
        <v>120.12</v>
      </c>
      <c r="G16" s="122">
        <f t="shared" si="9"/>
        <v>45</v>
      </c>
      <c r="H16" s="122">
        <f t="shared" si="9"/>
        <v>106.65</v>
      </c>
      <c r="I16" s="123">
        <f t="shared" si="9"/>
        <v>151.65</v>
      </c>
      <c r="J16" s="123">
        <f>J277</f>
        <v>219.74</v>
      </c>
      <c r="K16" s="123">
        <f t="shared" si="9"/>
        <v>45</v>
      </c>
      <c r="L16" s="122">
        <v>185</v>
      </c>
      <c r="M16" s="122">
        <f>M277</f>
        <v>230</v>
      </c>
      <c r="N16" s="122">
        <f>N277</f>
        <v>75</v>
      </c>
      <c r="O16" s="123">
        <f>O277</f>
        <v>314.99999999999994</v>
      </c>
      <c r="P16" s="122">
        <f>P277</f>
        <v>389.99999999999994</v>
      </c>
    </row>
    <row r="17" spans="1:16" s="105" customFormat="1" ht="19.5" customHeight="1">
      <c r="A17" s="112" t="s">
        <v>15</v>
      </c>
      <c r="B17" s="113"/>
      <c r="C17" s="122">
        <f aca="true" t="shared" si="10" ref="C17:K17">C279</f>
        <v>7</v>
      </c>
      <c r="D17" s="122">
        <f t="shared" si="10"/>
        <v>5</v>
      </c>
      <c r="E17" s="122">
        <f t="shared" si="10"/>
        <v>0</v>
      </c>
      <c r="F17" s="122">
        <f t="shared" si="10"/>
        <v>0</v>
      </c>
      <c r="G17" s="122">
        <f t="shared" si="10"/>
        <v>5</v>
      </c>
      <c r="H17" s="122">
        <f t="shared" si="10"/>
        <v>0</v>
      </c>
      <c r="I17" s="123">
        <f t="shared" si="10"/>
        <v>5</v>
      </c>
      <c r="J17" s="123">
        <f>J279</f>
        <v>0</v>
      </c>
      <c r="K17" s="123">
        <f t="shared" si="10"/>
        <v>5</v>
      </c>
      <c r="L17" s="122">
        <v>0</v>
      </c>
      <c r="M17" s="122">
        <f>M279</f>
        <v>5</v>
      </c>
      <c r="N17" s="122">
        <f>N279</f>
        <v>5</v>
      </c>
      <c r="O17" s="123">
        <f>O279</f>
        <v>0</v>
      </c>
      <c r="P17" s="122">
        <f>P279</f>
        <v>5</v>
      </c>
    </row>
    <row r="18" spans="1:16" s="105" customFormat="1" ht="19.5" customHeight="1">
      <c r="A18" s="112" t="s">
        <v>16</v>
      </c>
      <c r="B18" s="113"/>
      <c r="C18" s="122">
        <f aca="true" t="shared" si="11" ref="C18:K18">C307</f>
        <v>494.12999999999994</v>
      </c>
      <c r="D18" s="122">
        <f t="shared" si="11"/>
        <v>182.29</v>
      </c>
      <c r="E18" s="122">
        <f t="shared" si="11"/>
        <v>2.9800000000000004</v>
      </c>
      <c r="F18" s="122">
        <f t="shared" si="11"/>
        <v>382.31</v>
      </c>
      <c r="G18" s="122">
        <f t="shared" si="11"/>
        <v>243.48999999999995</v>
      </c>
      <c r="H18" s="122">
        <f t="shared" si="11"/>
        <v>149.62</v>
      </c>
      <c r="I18" s="123">
        <f t="shared" si="11"/>
        <v>393.10999999999996</v>
      </c>
      <c r="J18" s="123">
        <f>J307</f>
        <v>136.57</v>
      </c>
      <c r="K18" s="123">
        <f t="shared" si="11"/>
        <v>243.48999999999992</v>
      </c>
      <c r="L18" s="122">
        <v>89</v>
      </c>
      <c r="M18" s="122">
        <f>K18+L18</f>
        <v>332.4899999999999</v>
      </c>
      <c r="N18" s="122">
        <v>308.9</v>
      </c>
      <c r="O18" s="123">
        <f>O307</f>
        <v>285.87</v>
      </c>
      <c r="P18" s="122">
        <f>P307</f>
        <v>594.77</v>
      </c>
    </row>
    <row r="19" spans="1:16" s="105" customFormat="1" ht="19.5" customHeight="1">
      <c r="A19" s="112" t="s">
        <v>17</v>
      </c>
      <c r="B19" s="113"/>
      <c r="C19" s="122">
        <f aca="true" t="shared" si="12" ref="C19:K19">C332</f>
        <v>3</v>
      </c>
      <c r="D19" s="122">
        <f t="shared" si="12"/>
        <v>0</v>
      </c>
      <c r="E19" s="122">
        <f t="shared" si="12"/>
        <v>0</v>
      </c>
      <c r="F19" s="122">
        <f t="shared" si="12"/>
        <v>0.45</v>
      </c>
      <c r="G19" s="122">
        <f t="shared" si="12"/>
        <v>3</v>
      </c>
      <c r="H19" s="122">
        <f t="shared" si="12"/>
        <v>0</v>
      </c>
      <c r="I19" s="123">
        <f t="shared" si="12"/>
        <v>3</v>
      </c>
      <c r="J19" s="123">
        <f>J332</f>
        <v>0</v>
      </c>
      <c r="K19" s="123">
        <f t="shared" si="12"/>
        <v>3</v>
      </c>
      <c r="L19" s="122">
        <f>L50</f>
        <v>0</v>
      </c>
      <c r="M19" s="122">
        <f>M332</f>
        <v>3</v>
      </c>
      <c r="N19" s="122">
        <f>N332</f>
        <v>3</v>
      </c>
      <c r="O19" s="123">
        <f>O332</f>
        <v>0</v>
      </c>
      <c r="P19" s="122">
        <f>P332</f>
        <v>3</v>
      </c>
    </row>
    <row r="20" spans="1:16" s="105" customFormat="1" ht="19.5" customHeight="1">
      <c r="A20" s="112" t="s">
        <v>18</v>
      </c>
      <c r="B20" s="113"/>
      <c r="C20" s="122">
        <f aca="true" t="shared" si="13" ref="C20:L20">C357</f>
        <v>3376.4700000000007</v>
      </c>
      <c r="D20" s="122">
        <f t="shared" si="13"/>
        <v>1491.77</v>
      </c>
      <c r="E20" s="122">
        <f t="shared" si="13"/>
        <v>592.3199999999999</v>
      </c>
      <c r="F20" s="122">
        <f t="shared" si="13"/>
        <v>1560.5600000000002</v>
      </c>
      <c r="G20" s="122">
        <f t="shared" si="13"/>
        <v>1150.45</v>
      </c>
      <c r="H20" s="122">
        <f t="shared" si="13"/>
        <v>954.0600000000001</v>
      </c>
      <c r="I20" s="123">
        <f t="shared" si="13"/>
        <v>2104.51</v>
      </c>
      <c r="J20" s="123">
        <f>J357</f>
        <v>1889.0500000000002</v>
      </c>
      <c r="K20" s="122">
        <f t="shared" si="13"/>
        <v>1145.89</v>
      </c>
      <c r="L20" s="122">
        <f t="shared" si="13"/>
        <v>726.15</v>
      </c>
      <c r="M20" s="122">
        <f>M357</f>
        <v>1938.0399999999997</v>
      </c>
      <c r="N20" s="122">
        <f>N357</f>
        <v>1852.53</v>
      </c>
      <c r="O20" s="123">
        <f>O357</f>
        <v>630.8199999999999</v>
      </c>
      <c r="P20" s="122">
        <f>P357</f>
        <v>2483.35</v>
      </c>
    </row>
    <row r="21" spans="1:16" s="105" customFormat="1" ht="19.5" customHeight="1">
      <c r="A21" s="112" t="s">
        <v>603</v>
      </c>
      <c r="B21" s="113"/>
      <c r="C21" s="122">
        <f aca="true" t="shared" si="14" ref="C21:L21">C384</f>
        <v>191.15</v>
      </c>
      <c r="D21" s="122">
        <f t="shared" si="14"/>
        <v>91.13</v>
      </c>
      <c r="E21" s="122">
        <f t="shared" si="14"/>
        <v>24.39</v>
      </c>
      <c r="F21" s="122">
        <f t="shared" si="14"/>
        <v>174.20000000000002</v>
      </c>
      <c r="G21" s="122">
        <f t="shared" si="14"/>
        <v>123.22</v>
      </c>
      <c r="H21" s="122">
        <f t="shared" si="14"/>
        <v>97.72</v>
      </c>
      <c r="I21" s="123">
        <f t="shared" si="14"/>
        <v>220.94</v>
      </c>
      <c r="J21" s="123">
        <f>J384</f>
        <v>174.53</v>
      </c>
      <c r="K21" s="122">
        <f t="shared" si="14"/>
        <v>121.74000000000001</v>
      </c>
      <c r="L21" s="122">
        <f t="shared" si="14"/>
        <v>85.84</v>
      </c>
      <c r="M21" s="122">
        <f>M384</f>
        <v>207.58</v>
      </c>
      <c r="N21" s="122">
        <f>N384</f>
        <v>154.45000000000002</v>
      </c>
      <c r="O21" s="123">
        <f>O384</f>
        <v>98.71</v>
      </c>
      <c r="P21" s="122">
        <f>P384</f>
        <v>253.16000000000003</v>
      </c>
    </row>
    <row r="22" spans="1:16" s="105" customFormat="1" ht="19.5" customHeight="1">
      <c r="A22" s="112" t="s">
        <v>604</v>
      </c>
      <c r="B22" s="113"/>
      <c r="C22" s="122">
        <f aca="true" t="shared" si="15" ref="C22:L22">C388</f>
        <v>5</v>
      </c>
      <c r="D22" s="122">
        <f t="shared" si="15"/>
        <v>29.36</v>
      </c>
      <c r="E22" s="122">
        <f t="shared" si="15"/>
        <v>25</v>
      </c>
      <c r="F22" s="122">
        <f t="shared" si="15"/>
        <v>4.98</v>
      </c>
      <c r="G22" s="122">
        <f t="shared" si="15"/>
        <v>5</v>
      </c>
      <c r="H22" s="122">
        <f t="shared" si="15"/>
        <v>0</v>
      </c>
      <c r="I22" s="123">
        <f t="shared" si="15"/>
        <v>5</v>
      </c>
      <c r="J22" s="123">
        <f>J388</f>
        <v>4.71</v>
      </c>
      <c r="K22" s="122">
        <f t="shared" si="15"/>
        <v>5</v>
      </c>
      <c r="L22" s="122">
        <f t="shared" si="15"/>
        <v>0</v>
      </c>
      <c r="M22" s="122">
        <f>M388</f>
        <v>5</v>
      </c>
      <c r="N22" s="122">
        <f>N388</f>
        <v>5</v>
      </c>
      <c r="O22" s="123">
        <f>O388</f>
        <v>0</v>
      </c>
      <c r="P22" s="122">
        <f>P388</f>
        <v>5</v>
      </c>
    </row>
    <row r="23" spans="1:16" s="105" customFormat="1" ht="19.5" customHeight="1">
      <c r="A23" s="112" t="s">
        <v>775</v>
      </c>
      <c r="B23" s="113"/>
      <c r="C23" s="122">
        <f aca="true" t="shared" si="16" ref="C23:L23">C327</f>
        <v>0</v>
      </c>
      <c r="D23" s="122">
        <f t="shared" si="16"/>
        <v>148.39</v>
      </c>
      <c r="E23" s="122">
        <f t="shared" si="16"/>
        <v>0</v>
      </c>
      <c r="F23" s="122">
        <f t="shared" si="16"/>
        <v>102.69999999999999</v>
      </c>
      <c r="G23" s="122">
        <f t="shared" si="16"/>
        <v>89.91</v>
      </c>
      <c r="H23" s="122">
        <f t="shared" si="16"/>
        <v>20.970000000000002</v>
      </c>
      <c r="I23" s="123">
        <f t="shared" si="16"/>
        <v>110.88000000000001</v>
      </c>
      <c r="J23" s="123">
        <f>J327</f>
        <v>116.94</v>
      </c>
      <c r="K23" s="122">
        <f t="shared" si="16"/>
        <v>89.98000000000005</v>
      </c>
      <c r="L23" s="122">
        <f t="shared" si="16"/>
        <v>27.81</v>
      </c>
      <c r="M23" s="122">
        <f>M327</f>
        <v>117.79400000000004</v>
      </c>
      <c r="N23" s="122">
        <f>N327</f>
        <v>155.61000000000004</v>
      </c>
      <c r="O23" s="123">
        <f>O327</f>
        <v>99.6</v>
      </c>
      <c r="P23" s="122">
        <f>P327</f>
        <v>255.20999999999995</v>
      </c>
    </row>
    <row r="24" spans="1:16" s="128" customFormat="1" ht="22.5" customHeight="1">
      <c r="A24" s="112" t="s">
        <v>458</v>
      </c>
      <c r="B24" s="113"/>
      <c r="C24" s="125">
        <f>SUM(C7:C23)</f>
        <v>7180.2300000000005</v>
      </c>
      <c r="D24" s="125">
        <f>SUM(D7:D23)</f>
        <v>4111.89</v>
      </c>
      <c r="E24" s="125">
        <f>SUM(E7:E23)</f>
        <v>2318.8399999999997</v>
      </c>
      <c r="F24" s="125">
        <f>SUM(F7:F23)</f>
        <v>4142.9</v>
      </c>
      <c r="G24" s="125">
        <v>2995.5499999999997</v>
      </c>
      <c r="H24" s="125">
        <f>SUM(H7:H23)</f>
        <v>3449.3199999999997</v>
      </c>
      <c r="I24" s="125">
        <f>G24+H24</f>
        <v>6444.869999999999</v>
      </c>
      <c r="J24" s="126">
        <f>SUM(J7:J23)</f>
        <v>5789.179999999999</v>
      </c>
      <c r="K24" s="127">
        <f>SUM(K7:K23)</f>
        <v>2998.1</v>
      </c>
      <c r="L24" s="125">
        <f>SUM(L7:L23)</f>
        <v>4588.34</v>
      </c>
      <c r="M24" s="125">
        <v>7666.44</v>
      </c>
      <c r="N24" s="125">
        <f>N389</f>
        <v>4498.5</v>
      </c>
      <c r="O24" s="127">
        <f>SUM(O7:O23)</f>
        <v>5490.4</v>
      </c>
      <c r="P24" s="125">
        <f>SUM(P7:P23)</f>
        <v>9988.9</v>
      </c>
    </row>
    <row r="25" spans="1:16" s="105" customFormat="1" ht="22.5">
      <c r="A25" s="112" t="s">
        <v>20</v>
      </c>
      <c r="B25" s="113"/>
      <c r="C25" s="118"/>
      <c r="D25" s="118"/>
      <c r="E25" s="118"/>
      <c r="F25" s="117"/>
      <c r="G25" s="117"/>
      <c r="H25" s="118"/>
      <c r="I25" s="129"/>
      <c r="J25" s="130"/>
      <c r="K25" s="131"/>
      <c r="L25" s="121"/>
      <c r="M25" s="121"/>
      <c r="N25" s="118"/>
      <c r="O25" s="117"/>
      <c r="P25" s="118"/>
    </row>
    <row r="26" spans="1:16" s="105" customFormat="1" ht="22.5">
      <c r="A26" s="112" t="s">
        <v>21</v>
      </c>
      <c r="B26" s="113"/>
      <c r="C26" s="122">
        <f>C392</f>
        <v>4</v>
      </c>
      <c r="D26" s="122">
        <v>0</v>
      </c>
      <c r="E26" s="122">
        <v>0</v>
      </c>
      <c r="F26" s="122">
        <f>F391</f>
        <v>0</v>
      </c>
      <c r="G26" s="122">
        <v>4</v>
      </c>
      <c r="H26" s="122">
        <v>0</v>
      </c>
      <c r="I26" s="122">
        <f>SUM(G26:H26)</f>
        <v>4</v>
      </c>
      <c r="J26" s="122">
        <f>J391</f>
        <v>0</v>
      </c>
      <c r="K26" s="122">
        <v>4</v>
      </c>
      <c r="L26" s="122">
        <v>0</v>
      </c>
      <c r="M26" s="122">
        <v>4</v>
      </c>
      <c r="N26" s="122">
        <v>1</v>
      </c>
      <c r="O26" s="117">
        <v>0</v>
      </c>
      <c r="P26" s="118">
        <f>SUM(N26:O26)</f>
        <v>1</v>
      </c>
    </row>
    <row r="27" spans="1:16" s="105" customFormat="1" ht="22.5">
      <c r="A27" s="112" t="s">
        <v>22</v>
      </c>
      <c r="B27" s="113"/>
      <c r="C27" s="122">
        <f>C397</f>
        <v>870</v>
      </c>
      <c r="D27" s="122">
        <f>D397</f>
        <v>1090.5900000000001</v>
      </c>
      <c r="E27" s="122">
        <v>0</v>
      </c>
      <c r="F27" s="122">
        <f>F397</f>
        <v>1710.12</v>
      </c>
      <c r="G27" s="122">
        <v>870</v>
      </c>
      <c r="H27" s="122">
        <v>0</v>
      </c>
      <c r="I27" s="122">
        <f>SUM(G27:H27)</f>
        <v>870</v>
      </c>
      <c r="J27" s="122">
        <f>J397</f>
        <v>1633.4800000000002</v>
      </c>
      <c r="K27" s="122">
        <v>870</v>
      </c>
      <c r="L27" s="122">
        <v>0</v>
      </c>
      <c r="M27" s="122">
        <v>870</v>
      </c>
      <c r="N27" s="122">
        <v>1073</v>
      </c>
      <c r="O27" s="117">
        <v>0</v>
      </c>
      <c r="P27" s="118">
        <f>SUM(N27:O27)</f>
        <v>1073</v>
      </c>
    </row>
    <row r="28" spans="1:16" s="105" customFormat="1" ht="22.5">
      <c r="A28" s="112" t="s">
        <v>23</v>
      </c>
      <c r="B28" s="113"/>
      <c r="C28" s="122">
        <f>C405</f>
        <v>51.3</v>
      </c>
      <c r="D28" s="122">
        <v>27.11</v>
      </c>
      <c r="E28" s="122">
        <v>0</v>
      </c>
      <c r="F28" s="122">
        <f>F405</f>
        <v>50.65</v>
      </c>
      <c r="G28" s="122">
        <v>51.3</v>
      </c>
      <c r="H28" s="122">
        <v>0</v>
      </c>
      <c r="I28" s="122">
        <f>SUM(G28:H28)</f>
        <v>51.3</v>
      </c>
      <c r="J28" s="122">
        <f>J405</f>
        <v>32.06</v>
      </c>
      <c r="K28" s="122">
        <v>51.3</v>
      </c>
      <c r="L28" s="122">
        <v>0</v>
      </c>
      <c r="M28" s="122">
        <v>51.3</v>
      </c>
      <c r="N28" s="122">
        <v>51.3</v>
      </c>
      <c r="O28" s="117">
        <v>0</v>
      </c>
      <c r="P28" s="118">
        <f>SUM(N28:O28)</f>
        <v>51.3</v>
      </c>
    </row>
    <row r="29" spans="1:16" s="105" customFormat="1" ht="22.5">
      <c r="A29" s="112" t="s">
        <v>24</v>
      </c>
      <c r="B29" s="113"/>
      <c r="C29" s="125">
        <f aca="true" t="shared" si="17" ref="C29:J29">SUM(C27:C28)</f>
        <v>921.3</v>
      </c>
      <c r="D29" s="125">
        <f t="shared" si="17"/>
        <v>1117.7</v>
      </c>
      <c r="E29" s="125">
        <f t="shared" si="17"/>
        <v>0</v>
      </c>
      <c r="F29" s="125">
        <f t="shared" si="17"/>
        <v>1760.77</v>
      </c>
      <c r="G29" s="125">
        <f t="shared" si="17"/>
        <v>921.3</v>
      </c>
      <c r="H29" s="125">
        <f t="shared" si="17"/>
        <v>0</v>
      </c>
      <c r="I29" s="125">
        <f t="shared" si="17"/>
        <v>921.3</v>
      </c>
      <c r="J29" s="125">
        <f t="shared" si="17"/>
        <v>1665.5400000000002</v>
      </c>
      <c r="K29" s="125">
        <v>921.3</v>
      </c>
      <c r="L29" s="122">
        <v>0</v>
      </c>
      <c r="M29" s="125">
        <f>SUM(M26:M28)</f>
        <v>925.3</v>
      </c>
      <c r="N29" s="125">
        <f>SUM(N26:N28)</f>
        <v>1125.3</v>
      </c>
      <c r="O29" s="117">
        <v>0</v>
      </c>
      <c r="P29" s="136">
        <f>SUM(N29:O29)</f>
        <v>1125.3</v>
      </c>
    </row>
    <row r="30" spans="1:16" s="105" customFormat="1" ht="22.5">
      <c r="A30" s="112" t="s">
        <v>25</v>
      </c>
      <c r="B30" s="113"/>
      <c r="C30" s="125">
        <f>C26+C29</f>
        <v>925.3</v>
      </c>
      <c r="D30" s="125">
        <f aca="true" t="shared" si="18" ref="D30:J30">D28+D27+D26</f>
        <v>1117.7</v>
      </c>
      <c r="E30" s="125">
        <f t="shared" si="18"/>
        <v>0</v>
      </c>
      <c r="F30" s="125">
        <f t="shared" si="18"/>
        <v>1760.77</v>
      </c>
      <c r="G30" s="125">
        <f t="shared" si="18"/>
        <v>925.3</v>
      </c>
      <c r="H30" s="125">
        <f t="shared" si="18"/>
        <v>0</v>
      </c>
      <c r="I30" s="125">
        <f t="shared" si="18"/>
        <v>925.3</v>
      </c>
      <c r="J30" s="125">
        <f t="shared" si="18"/>
        <v>1665.5400000000002</v>
      </c>
      <c r="K30" s="125">
        <v>925.3</v>
      </c>
      <c r="L30" s="122">
        <f>SUM(L26:L29)</f>
        <v>0</v>
      </c>
      <c r="M30" s="125">
        <f>SUM(M29)</f>
        <v>925.3</v>
      </c>
      <c r="N30" s="125">
        <f>SUM(N29)</f>
        <v>1125.3</v>
      </c>
      <c r="O30" s="117">
        <f>SUM(O29)</f>
        <v>0</v>
      </c>
      <c r="P30" s="136">
        <f>SUM(N30:O30)</f>
        <v>1125.3</v>
      </c>
    </row>
    <row r="31" spans="1:16" s="105" customFormat="1" ht="19.5" customHeight="1">
      <c r="A31" s="112" t="s">
        <v>26</v>
      </c>
      <c r="B31" s="113"/>
      <c r="C31" s="118"/>
      <c r="D31" s="115"/>
      <c r="E31" s="118"/>
      <c r="F31" s="117"/>
      <c r="G31" s="117"/>
      <c r="H31" s="118"/>
      <c r="I31" s="119"/>
      <c r="J31" s="132"/>
      <c r="K31" s="133"/>
      <c r="L31" s="121"/>
      <c r="M31" s="121"/>
      <c r="N31" s="118"/>
      <c r="O31" s="117"/>
      <c r="P31" s="118"/>
    </row>
    <row r="32" spans="1:16" s="105" customFormat="1" ht="19.5" customHeight="1">
      <c r="A32" s="112" t="s">
        <v>585</v>
      </c>
      <c r="B32" s="134">
        <v>101</v>
      </c>
      <c r="C32" s="117">
        <v>2.4</v>
      </c>
      <c r="D32" s="117">
        <v>2.42</v>
      </c>
      <c r="E32" s="117">
        <v>0</v>
      </c>
      <c r="F32" s="117">
        <v>2.6</v>
      </c>
      <c r="G32" s="117">
        <v>2.4</v>
      </c>
      <c r="H32" s="117">
        <v>0</v>
      </c>
      <c r="I32" s="117">
        <f aca="true" t="shared" si="19" ref="I32:I37">G32+H32</f>
        <v>2.4</v>
      </c>
      <c r="J32" s="117">
        <v>2.4</v>
      </c>
      <c r="K32" s="117">
        <v>2.4</v>
      </c>
      <c r="L32" s="117">
        <v>0</v>
      </c>
      <c r="M32" s="117">
        <v>2.4</v>
      </c>
      <c r="N32" s="118">
        <f>SUM(L32:M32)</f>
        <v>2.4</v>
      </c>
      <c r="O32" s="117">
        <v>0</v>
      </c>
      <c r="P32" s="118">
        <f aca="true" t="shared" si="20" ref="P32:P38">SUM(N32:O32)</f>
        <v>2.4</v>
      </c>
    </row>
    <row r="33" spans="1:16" s="105" customFormat="1" ht="19.5" customHeight="1">
      <c r="A33" s="135" t="s">
        <v>27</v>
      </c>
      <c r="B33" s="113">
        <v>102</v>
      </c>
      <c r="C33" s="117">
        <v>30.88</v>
      </c>
      <c r="D33" s="117">
        <v>30.91</v>
      </c>
      <c r="E33" s="117">
        <v>0.32</v>
      </c>
      <c r="F33" s="117">
        <v>31.5</v>
      </c>
      <c r="G33" s="117">
        <v>32</v>
      </c>
      <c r="H33" s="117">
        <v>-0.49</v>
      </c>
      <c r="I33" s="117">
        <f t="shared" si="19"/>
        <v>31.51</v>
      </c>
      <c r="J33" s="117">
        <v>30.43</v>
      </c>
      <c r="K33" s="117">
        <v>32</v>
      </c>
      <c r="L33" s="117">
        <v>-0.5</v>
      </c>
      <c r="M33" s="117">
        <v>31.24</v>
      </c>
      <c r="N33" s="118">
        <v>31.32</v>
      </c>
      <c r="O33" s="117">
        <v>0</v>
      </c>
      <c r="P33" s="118">
        <f t="shared" si="20"/>
        <v>31.32</v>
      </c>
    </row>
    <row r="34" spans="1:16" s="105" customFormat="1" ht="19.5" customHeight="1">
      <c r="A34" s="112" t="s">
        <v>28</v>
      </c>
      <c r="B34" s="113">
        <v>103</v>
      </c>
      <c r="C34" s="117">
        <v>5.04</v>
      </c>
      <c r="D34" s="117">
        <v>2.32</v>
      </c>
      <c r="E34" s="117">
        <v>0.19</v>
      </c>
      <c r="F34" s="117">
        <v>2.91</v>
      </c>
      <c r="G34" s="117">
        <v>5</v>
      </c>
      <c r="H34" s="117">
        <v>-0.62</v>
      </c>
      <c r="I34" s="117">
        <f t="shared" si="19"/>
        <v>4.38</v>
      </c>
      <c r="J34" s="117">
        <v>3.2</v>
      </c>
      <c r="K34" s="117">
        <v>5</v>
      </c>
      <c r="L34" s="117">
        <v>-0.81</v>
      </c>
      <c r="M34" s="117">
        <v>4.38</v>
      </c>
      <c r="N34" s="118">
        <v>4.19</v>
      </c>
      <c r="O34" s="117">
        <v>0</v>
      </c>
      <c r="P34" s="118">
        <f t="shared" si="20"/>
        <v>4.19</v>
      </c>
    </row>
    <row r="35" spans="1:16" s="105" customFormat="1" ht="19.5" customHeight="1">
      <c r="A35" s="135" t="s">
        <v>29</v>
      </c>
      <c r="B35" s="113">
        <v>104</v>
      </c>
      <c r="C35" s="117">
        <v>12.39</v>
      </c>
      <c r="D35" s="117">
        <v>10.25</v>
      </c>
      <c r="E35" s="117">
        <v>2</v>
      </c>
      <c r="F35" s="117">
        <v>7.82</v>
      </c>
      <c r="G35" s="117">
        <v>12</v>
      </c>
      <c r="H35" s="117">
        <v>-2.01</v>
      </c>
      <c r="I35" s="117">
        <f t="shared" si="19"/>
        <v>9.99</v>
      </c>
      <c r="J35" s="117">
        <v>9.49</v>
      </c>
      <c r="K35" s="117">
        <v>12</v>
      </c>
      <c r="L35" s="117">
        <v>-0.24</v>
      </c>
      <c r="M35" s="117">
        <v>11.76</v>
      </c>
      <c r="N35" s="118">
        <v>10.91</v>
      </c>
      <c r="O35" s="117">
        <v>2.4</v>
      </c>
      <c r="P35" s="118">
        <f t="shared" si="20"/>
        <v>13.31</v>
      </c>
    </row>
    <row r="36" spans="1:16" s="105" customFormat="1" ht="19.5" customHeight="1">
      <c r="A36" s="135" t="s">
        <v>30</v>
      </c>
      <c r="B36" s="113">
        <v>105</v>
      </c>
      <c r="C36" s="117">
        <v>22.17</v>
      </c>
      <c r="D36" s="117">
        <v>20.56</v>
      </c>
      <c r="E36" s="117">
        <v>0.36</v>
      </c>
      <c r="F36" s="221">
        <v>33.89</v>
      </c>
      <c r="G36" s="117">
        <v>22</v>
      </c>
      <c r="H36" s="117">
        <v>-1.15</v>
      </c>
      <c r="I36" s="117">
        <f t="shared" si="19"/>
        <v>20.85</v>
      </c>
      <c r="J36" s="221">
        <v>36.49</v>
      </c>
      <c r="K36" s="117">
        <v>22</v>
      </c>
      <c r="L36" s="117">
        <v>-1.12</v>
      </c>
      <c r="M36" s="117">
        <v>21.58</v>
      </c>
      <c r="N36" s="118">
        <v>20.88</v>
      </c>
      <c r="O36" s="117">
        <v>0</v>
      </c>
      <c r="P36" s="118">
        <f t="shared" si="20"/>
        <v>20.88</v>
      </c>
    </row>
    <row r="37" spans="1:16" s="105" customFormat="1" ht="19.5" customHeight="1">
      <c r="A37" s="135" t="s">
        <v>420</v>
      </c>
      <c r="B37" s="113">
        <v>105</v>
      </c>
      <c r="C37" s="117">
        <v>16.28</v>
      </c>
      <c r="D37" s="117">
        <v>14.76</v>
      </c>
      <c r="E37" s="117">
        <v>2.13</v>
      </c>
      <c r="F37" s="222"/>
      <c r="G37" s="117">
        <v>16.6</v>
      </c>
      <c r="H37" s="117">
        <v>-1.28</v>
      </c>
      <c r="I37" s="117">
        <f t="shared" si="19"/>
        <v>15.320000000000002</v>
      </c>
      <c r="J37" s="222"/>
      <c r="K37" s="117">
        <v>16.6</v>
      </c>
      <c r="L37" s="117">
        <v>-1.33</v>
      </c>
      <c r="M37" s="117">
        <v>15.64</v>
      </c>
      <c r="N37" s="118">
        <v>15.3</v>
      </c>
      <c r="O37" s="117">
        <v>0</v>
      </c>
      <c r="P37" s="118">
        <f t="shared" si="20"/>
        <v>15.3</v>
      </c>
    </row>
    <row r="38" spans="1:16" s="128" customFormat="1" ht="23.25" customHeight="1">
      <c r="A38" s="112" t="s">
        <v>31</v>
      </c>
      <c r="B38" s="113"/>
      <c r="C38" s="136">
        <f aca="true" t="shared" si="21" ref="C38:J38">SUM(C32:C37)</f>
        <v>89.16</v>
      </c>
      <c r="D38" s="136">
        <f t="shared" si="21"/>
        <v>81.22</v>
      </c>
      <c r="E38" s="136">
        <f t="shared" si="21"/>
        <v>5</v>
      </c>
      <c r="F38" s="136">
        <f t="shared" si="21"/>
        <v>78.72</v>
      </c>
      <c r="G38" s="136">
        <f t="shared" si="21"/>
        <v>90</v>
      </c>
      <c r="H38" s="136">
        <f t="shared" si="21"/>
        <v>-5.55</v>
      </c>
      <c r="I38" s="136">
        <f t="shared" si="21"/>
        <v>84.45000000000002</v>
      </c>
      <c r="J38" s="136">
        <f t="shared" si="21"/>
        <v>82.01</v>
      </c>
      <c r="K38" s="129">
        <f>SUM(K31:K37)</f>
        <v>90</v>
      </c>
      <c r="L38" s="129">
        <f>SUM(L31:L37)</f>
        <v>-4</v>
      </c>
      <c r="M38" s="129">
        <f>SUM(M31:M37)</f>
        <v>87</v>
      </c>
      <c r="N38" s="136">
        <f>SUM(N31:N37)</f>
        <v>84.99999999999999</v>
      </c>
      <c r="O38" s="129">
        <f>SUM(O31:O37)</f>
        <v>2.4</v>
      </c>
      <c r="P38" s="136">
        <f t="shared" si="20"/>
        <v>87.39999999999999</v>
      </c>
    </row>
    <row r="39" spans="1:16" s="105" customFormat="1" ht="19.5" customHeight="1">
      <c r="A39" s="112" t="s">
        <v>6</v>
      </c>
      <c r="B39" s="113"/>
      <c r="C39" s="118"/>
      <c r="D39" s="118"/>
      <c r="E39" s="118"/>
      <c r="F39" s="117"/>
      <c r="G39" s="117"/>
      <c r="H39" s="118"/>
      <c r="I39" s="118"/>
      <c r="J39" s="117"/>
      <c r="K39" s="117"/>
      <c r="L39" s="121"/>
      <c r="M39" s="121"/>
      <c r="N39" s="118"/>
      <c r="O39" s="117"/>
      <c r="P39" s="118"/>
    </row>
    <row r="40" spans="1:16" s="105" customFormat="1" ht="19.5" customHeight="1">
      <c r="A40" s="135" t="s">
        <v>32</v>
      </c>
      <c r="B40" s="113">
        <v>218</v>
      </c>
      <c r="C40" s="117">
        <v>5</v>
      </c>
      <c r="D40" s="117">
        <v>5.68</v>
      </c>
      <c r="E40" s="117">
        <v>0</v>
      </c>
      <c r="F40" s="117">
        <v>5.21</v>
      </c>
      <c r="G40" s="117">
        <v>5</v>
      </c>
      <c r="H40" s="117">
        <v>0.39</v>
      </c>
      <c r="I40" s="117">
        <f aca="true" t="shared" si="22" ref="I40:I51">G40+H40</f>
        <v>5.39</v>
      </c>
      <c r="J40" s="117">
        <v>0</v>
      </c>
      <c r="K40" s="117">
        <v>0.01</v>
      </c>
      <c r="L40" s="117">
        <v>0</v>
      </c>
      <c r="M40" s="117">
        <v>0.01</v>
      </c>
      <c r="N40" s="118">
        <v>0.01</v>
      </c>
      <c r="O40" s="117">
        <v>0</v>
      </c>
      <c r="P40" s="118">
        <f>SUM(N40:O40)</f>
        <v>0.01</v>
      </c>
    </row>
    <row r="41" spans="1:16" s="105" customFormat="1" ht="19.5" customHeight="1">
      <c r="A41" s="135" t="s">
        <v>33</v>
      </c>
      <c r="B41" s="113">
        <v>205</v>
      </c>
      <c r="C41" s="117">
        <v>147.51</v>
      </c>
      <c r="D41" s="117">
        <v>109.31</v>
      </c>
      <c r="E41" s="117">
        <v>25</v>
      </c>
      <c r="F41" s="117">
        <v>112.79</v>
      </c>
      <c r="G41" s="117">
        <v>114.67</v>
      </c>
      <c r="H41" s="117">
        <v>43.29</v>
      </c>
      <c r="I41" s="117">
        <f t="shared" si="22"/>
        <v>157.96</v>
      </c>
      <c r="J41" s="117">
        <v>150.79</v>
      </c>
      <c r="K41" s="117">
        <v>114.34</v>
      </c>
      <c r="L41" s="117">
        <v>46</v>
      </c>
      <c r="M41" s="117">
        <v>170.83</v>
      </c>
      <c r="N41" s="118">
        <v>133.74</v>
      </c>
      <c r="O41" s="117">
        <v>30</v>
      </c>
      <c r="P41" s="118">
        <f aca="true" t="shared" si="23" ref="P41:P51">SUM(N41:O41)</f>
        <v>163.74</v>
      </c>
    </row>
    <row r="42" spans="1:16" s="105" customFormat="1" ht="19.5" customHeight="1">
      <c r="A42" s="135" t="s">
        <v>490</v>
      </c>
      <c r="B42" s="113">
        <v>228</v>
      </c>
      <c r="C42" s="117">
        <v>0.15</v>
      </c>
      <c r="D42" s="117">
        <v>0.15</v>
      </c>
      <c r="E42" s="117">
        <v>0</v>
      </c>
      <c r="F42" s="117">
        <v>0.15</v>
      </c>
      <c r="G42" s="117">
        <v>0.15</v>
      </c>
      <c r="H42" s="117">
        <v>0</v>
      </c>
      <c r="I42" s="117">
        <f t="shared" si="22"/>
        <v>0.15</v>
      </c>
      <c r="J42" s="117">
        <v>0.15</v>
      </c>
      <c r="K42" s="117">
        <v>0.15</v>
      </c>
      <c r="L42" s="117">
        <v>0</v>
      </c>
      <c r="M42" s="117">
        <v>0.25</v>
      </c>
      <c r="N42" s="118">
        <v>0.25</v>
      </c>
      <c r="O42" s="117">
        <v>0</v>
      </c>
      <c r="P42" s="118">
        <f t="shared" si="23"/>
        <v>0.25</v>
      </c>
    </row>
    <row r="43" spans="1:16" s="105" customFormat="1" ht="19.5" customHeight="1">
      <c r="A43" s="135" t="s">
        <v>491</v>
      </c>
      <c r="B43" s="113">
        <v>224</v>
      </c>
      <c r="C43" s="117">
        <v>5</v>
      </c>
      <c r="D43" s="117">
        <v>0</v>
      </c>
      <c r="E43" s="117">
        <v>0</v>
      </c>
      <c r="F43" s="117">
        <v>0</v>
      </c>
      <c r="G43" s="117">
        <v>0.5</v>
      </c>
      <c r="H43" s="117">
        <v>-0.49</v>
      </c>
      <c r="I43" s="117">
        <f t="shared" si="22"/>
        <v>0.010000000000000009</v>
      </c>
      <c r="J43" s="117">
        <v>0</v>
      </c>
      <c r="K43" s="117">
        <v>0.5</v>
      </c>
      <c r="L43" s="117">
        <v>0</v>
      </c>
      <c r="M43" s="117">
        <v>0.3</v>
      </c>
      <c r="N43" s="118">
        <v>5</v>
      </c>
      <c r="O43" s="117">
        <v>0</v>
      </c>
      <c r="P43" s="118">
        <f t="shared" si="23"/>
        <v>5</v>
      </c>
    </row>
    <row r="44" spans="1:16" s="105" customFormat="1" ht="19.5" customHeight="1">
      <c r="A44" s="135" t="s">
        <v>492</v>
      </c>
      <c r="B44" s="113"/>
      <c r="C44" s="117">
        <v>0</v>
      </c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f t="shared" si="22"/>
        <v>0</v>
      </c>
      <c r="J44" s="117">
        <v>0</v>
      </c>
      <c r="K44" s="117">
        <v>0</v>
      </c>
      <c r="L44" s="117">
        <v>0</v>
      </c>
      <c r="M44" s="117">
        <v>0</v>
      </c>
      <c r="N44" s="118">
        <v>0</v>
      </c>
      <c r="O44" s="117">
        <v>0</v>
      </c>
      <c r="P44" s="118">
        <f t="shared" si="23"/>
        <v>0</v>
      </c>
    </row>
    <row r="45" spans="1:16" s="105" customFormat="1" ht="19.5" customHeight="1">
      <c r="A45" s="135" t="s">
        <v>450</v>
      </c>
      <c r="B45" s="113">
        <v>222</v>
      </c>
      <c r="C45" s="117">
        <v>5</v>
      </c>
      <c r="D45" s="117">
        <v>6.45</v>
      </c>
      <c r="E45" s="117">
        <v>0</v>
      </c>
      <c r="F45" s="117">
        <v>1</v>
      </c>
      <c r="G45" s="117">
        <v>7</v>
      </c>
      <c r="H45" s="117">
        <v>-5.65</v>
      </c>
      <c r="I45" s="117">
        <f t="shared" si="22"/>
        <v>1.3499999999999996</v>
      </c>
      <c r="J45" s="117">
        <v>1.28</v>
      </c>
      <c r="K45" s="117">
        <v>5</v>
      </c>
      <c r="L45" s="117">
        <v>0</v>
      </c>
      <c r="M45" s="117">
        <v>1</v>
      </c>
      <c r="N45" s="118">
        <v>7</v>
      </c>
      <c r="O45" s="117">
        <v>-2</v>
      </c>
      <c r="P45" s="118">
        <f t="shared" si="23"/>
        <v>5</v>
      </c>
    </row>
    <row r="46" spans="1:16" s="105" customFormat="1" ht="19.5" customHeight="1">
      <c r="A46" s="135" t="s">
        <v>605</v>
      </c>
      <c r="B46" s="113">
        <v>221</v>
      </c>
      <c r="C46" s="117">
        <v>8</v>
      </c>
      <c r="D46" s="117">
        <v>1.33</v>
      </c>
      <c r="E46" s="117">
        <v>0</v>
      </c>
      <c r="F46" s="117">
        <v>4.65</v>
      </c>
      <c r="G46" s="117">
        <v>20</v>
      </c>
      <c r="H46" s="117">
        <v>-14</v>
      </c>
      <c r="I46" s="117">
        <f t="shared" si="22"/>
        <v>6</v>
      </c>
      <c r="J46" s="117">
        <v>8.65</v>
      </c>
      <c r="K46" s="117">
        <v>13</v>
      </c>
      <c r="L46" s="117">
        <v>-3</v>
      </c>
      <c r="M46" s="117">
        <v>10</v>
      </c>
      <c r="N46" s="118">
        <v>25</v>
      </c>
      <c r="O46" s="117">
        <v>0</v>
      </c>
      <c r="P46" s="118">
        <f t="shared" si="23"/>
        <v>25</v>
      </c>
    </row>
    <row r="47" spans="1:16" s="105" customFormat="1" ht="19.5" customHeight="1">
      <c r="A47" s="135" t="s">
        <v>451</v>
      </c>
      <c r="B47" s="113">
        <v>226</v>
      </c>
      <c r="C47" s="117">
        <v>1</v>
      </c>
      <c r="D47" s="117">
        <v>0</v>
      </c>
      <c r="E47" s="117">
        <v>0</v>
      </c>
      <c r="F47" s="117">
        <v>0</v>
      </c>
      <c r="G47" s="117">
        <v>0</v>
      </c>
      <c r="H47" s="117">
        <v>0</v>
      </c>
      <c r="I47" s="117">
        <f t="shared" si="22"/>
        <v>0</v>
      </c>
      <c r="J47" s="117">
        <v>0</v>
      </c>
      <c r="K47" s="117">
        <v>0</v>
      </c>
      <c r="L47" s="117">
        <v>0</v>
      </c>
      <c r="M47" s="117">
        <v>0</v>
      </c>
      <c r="N47" s="118">
        <v>0</v>
      </c>
      <c r="O47" s="117">
        <v>0</v>
      </c>
      <c r="P47" s="118">
        <f t="shared" si="23"/>
        <v>0</v>
      </c>
    </row>
    <row r="48" spans="1:16" s="105" customFormat="1" ht="19.5" customHeight="1">
      <c r="A48" s="135" t="s">
        <v>531</v>
      </c>
      <c r="B48" s="113">
        <v>227</v>
      </c>
      <c r="C48" s="117">
        <v>0.5</v>
      </c>
      <c r="D48" s="117">
        <v>0</v>
      </c>
      <c r="E48" s="117">
        <v>0</v>
      </c>
      <c r="F48" s="117">
        <v>0</v>
      </c>
      <c r="G48" s="117">
        <v>0.5</v>
      </c>
      <c r="H48" s="117">
        <v>-0.49</v>
      </c>
      <c r="I48" s="117">
        <f t="shared" si="22"/>
        <v>0.010000000000000009</v>
      </c>
      <c r="J48" s="117">
        <v>0.04</v>
      </c>
      <c r="K48" s="117">
        <v>0.5</v>
      </c>
      <c r="L48" s="117">
        <v>0</v>
      </c>
      <c r="M48" s="117">
        <v>0.1</v>
      </c>
      <c r="N48" s="118">
        <v>2</v>
      </c>
      <c r="O48" s="117">
        <v>0</v>
      </c>
      <c r="P48" s="118">
        <f t="shared" si="23"/>
        <v>2</v>
      </c>
    </row>
    <row r="49" spans="1:16" s="105" customFormat="1" ht="19.5" customHeight="1">
      <c r="A49" s="135" t="s">
        <v>452</v>
      </c>
      <c r="B49" s="113">
        <v>209</v>
      </c>
      <c r="C49" s="117">
        <v>0.5</v>
      </c>
      <c r="D49" s="117">
        <v>13.08</v>
      </c>
      <c r="E49" s="117">
        <v>0</v>
      </c>
      <c r="F49" s="117">
        <v>0.28</v>
      </c>
      <c r="G49" s="117">
        <v>1.18</v>
      </c>
      <c r="H49" s="117">
        <v>-0.5</v>
      </c>
      <c r="I49" s="117">
        <f t="shared" si="22"/>
        <v>0.6799999999999999</v>
      </c>
      <c r="J49" s="117">
        <v>1.23</v>
      </c>
      <c r="K49" s="117">
        <v>0.5</v>
      </c>
      <c r="L49" s="117">
        <v>1</v>
      </c>
      <c r="M49" s="117">
        <v>7.5</v>
      </c>
      <c r="N49" s="118">
        <v>14</v>
      </c>
      <c r="O49" s="117">
        <v>10</v>
      </c>
      <c r="P49" s="118">
        <f t="shared" si="23"/>
        <v>24</v>
      </c>
    </row>
    <row r="50" spans="1:16" s="105" customFormat="1" ht="19.5" customHeight="1">
      <c r="A50" s="135" t="s">
        <v>546</v>
      </c>
      <c r="B50" s="113">
        <v>223</v>
      </c>
      <c r="C50" s="117"/>
      <c r="D50" s="117">
        <v>0</v>
      </c>
      <c r="E50" s="117">
        <v>0</v>
      </c>
      <c r="F50" s="117">
        <v>0.26</v>
      </c>
      <c r="G50" s="117">
        <v>1</v>
      </c>
      <c r="H50" s="117">
        <v>-0.5</v>
      </c>
      <c r="I50" s="117">
        <f t="shared" si="22"/>
        <v>0.5</v>
      </c>
      <c r="J50" s="117">
        <v>0</v>
      </c>
      <c r="K50" s="117">
        <v>1</v>
      </c>
      <c r="L50" s="117">
        <v>0</v>
      </c>
      <c r="M50" s="117">
        <v>0.01</v>
      </c>
      <c r="N50" s="118">
        <v>2</v>
      </c>
      <c r="O50" s="117">
        <v>0</v>
      </c>
      <c r="P50" s="118">
        <f t="shared" si="23"/>
        <v>2</v>
      </c>
    </row>
    <row r="51" spans="1:16" s="105" customFormat="1" ht="19.5" customHeight="1">
      <c r="A51" s="137" t="s">
        <v>606</v>
      </c>
      <c r="B51" s="113">
        <v>229</v>
      </c>
      <c r="C51" s="117"/>
      <c r="D51" s="117">
        <v>0</v>
      </c>
      <c r="E51" s="117">
        <v>0</v>
      </c>
      <c r="F51" s="117">
        <v>0</v>
      </c>
      <c r="G51" s="117">
        <v>10</v>
      </c>
      <c r="H51" s="117">
        <v>-9.5</v>
      </c>
      <c r="I51" s="117">
        <f t="shared" si="22"/>
        <v>0.5</v>
      </c>
      <c r="J51" s="117">
        <v>24.72</v>
      </c>
      <c r="K51" s="117">
        <v>25</v>
      </c>
      <c r="L51" s="117">
        <v>-5</v>
      </c>
      <c r="M51" s="117">
        <v>25</v>
      </c>
      <c r="N51" s="118">
        <v>5</v>
      </c>
      <c r="O51" s="117">
        <v>0</v>
      </c>
      <c r="P51" s="118">
        <f t="shared" si="23"/>
        <v>5</v>
      </c>
    </row>
    <row r="52" spans="1:16" s="128" customFormat="1" ht="26.25" customHeight="1">
      <c r="A52" s="112" t="s">
        <v>34</v>
      </c>
      <c r="B52" s="113"/>
      <c r="C52" s="136">
        <f>SUM(C40:C49)</f>
        <v>172.66</v>
      </c>
      <c r="D52" s="136">
        <f>SUM(D40:D51)</f>
        <v>136.00000000000003</v>
      </c>
      <c r="E52" s="136">
        <f>SUM(E40:E49)</f>
        <v>25</v>
      </c>
      <c r="F52" s="129">
        <f aca="true" t="shared" si="24" ref="F52:O52">SUM(F40:F51)</f>
        <v>124.34000000000002</v>
      </c>
      <c r="G52" s="129">
        <f t="shared" si="24"/>
        <v>160</v>
      </c>
      <c r="H52" s="129">
        <f t="shared" si="24"/>
        <v>12.55</v>
      </c>
      <c r="I52" s="129">
        <f t="shared" si="24"/>
        <v>172.54999999999998</v>
      </c>
      <c r="J52" s="129">
        <f t="shared" si="24"/>
        <v>186.85999999999999</v>
      </c>
      <c r="K52" s="129">
        <f t="shared" si="24"/>
        <v>160</v>
      </c>
      <c r="L52" s="129">
        <f t="shared" si="24"/>
        <v>39</v>
      </c>
      <c r="M52" s="129">
        <f t="shared" si="24"/>
        <v>215</v>
      </c>
      <c r="N52" s="136">
        <f t="shared" si="24"/>
        <v>194</v>
      </c>
      <c r="O52" s="129">
        <f t="shared" si="24"/>
        <v>38</v>
      </c>
      <c r="P52" s="136">
        <f>N52+O52</f>
        <v>232</v>
      </c>
    </row>
    <row r="53" spans="1:16" s="105" customFormat="1" ht="22.5">
      <c r="A53" s="112" t="s">
        <v>35</v>
      </c>
      <c r="B53" s="113"/>
      <c r="C53" s="118"/>
      <c r="D53" s="118"/>
      <c r="E53" s="118"/>
      <c r="F53" s="117"/>
      <c r="G53" s="117"/>
      <c r="H53" s="118"/>
      <c r="I53" s="118"/>
      <c r="J53" s="117"/>
      <c r="K53" s="117"/>
      <c r="L53" s="121"/>
      <c r="M53" s="121"/>
      <c r="N53" s="118"/>
      <c r="O53" s="186"/>
      <c r="P53" s="138"/>
    </row>
    <row r="54" spans="1:16" s="105" customFormat="1" ht="22.5">
      <c r="A54" s="135" t="s">
        <v>36</v>
      </c>
      <c r="B54" s="113">
        <v>319</v>
      </c>
      <c r="C54" s="117">
        <v>21.56</v>
      </c>
      <c r="D54" s="117">
        <v>19.92</v>
      </c>
      <c r="E54" s="117">
        <v>12</v>
      </c>
      <c r="F54" s="117">
        <v>19.25</v>
      </c>
      <c r="G54" s="117">
        <v>8</v>
      </c>
      <c r="H54" s="117">
        <v>12</v>
      </c>
      <c r="I54" s="117">
        <f aca="true" t="shared" si="25" ref="I54:I77">G54+H54</f>
        <v>20</v>
      </c>
      <c r="J54" s="117">
        <v>20.99</v>
      </c>
      <c r="K54" s="117">
        <v>8</v>
      </c>
      <c r="L54" s="117">
        <v>16</v>
      </c>
      <c r="M54" s="117">
        <v>24</v>
      </c>
      <c r="N54" s="118">
        <v>10</v>
      </c>
      <c r="O54" s="117">
        <v>11</v>
      </c>
      <c r="P54" s="118">
        <f>SUM(N54:O54)</f>
        <v>21</v>
      </c>
    </row>
    <row r="55" spans="1:16" s="105" customFormat="1" ht="22.5">
      <c r="A55" s="135" t="s">
        <v>37</v>
      </c>
      <c r="B55" s="113">
        <v>329</v>
      </c>
      <c r="C55" s="117">
        <v>0.8</v>
      </c>
      <c r="D55" s="117">
        <v>0.71</v>
      </c>
      <c r="E55" s="117">
        <v>0</v>
      </c>
      <c r="F55" s="117">
        <v>1</v>
      </c>
      <c r="G55" s="117">
        <v>1.2</v>
      </c>
      <c r="H55" s="117">
        <v>0</v>
      </c>
      <c r="I55" s="117">
        <f t="shared" si="25"/>
        <v>1.2</v>
      </c>
      <c r="J55" s="117">
        <v>1.7</v>
      </c>
      <c r="K55" s="117">
        <v>1.2</v>
      </c>
      <c r="L55" s="117">
        <v>0.8</v>
      </c>
      <c r="M55" s="117">
        <v>2</v>
      </c>
      <c r="N55" s="118">
        <v>4</v>
      </c>
      <c r="O55" s="117">
        <v>-1</v>
      </c>
      <c r="P55" s="118">
        <f aca="true" t="shared" si="26" ref="P55:P77">SUM(N55:O55)</f>
        <v>3</v>
      </c>
    </row>
    <row r="56" spans="1:16" s="105" customFormat="1" ht="22.5">
      <c r="A56" s="135" t="s">
        <v>38</v>
      </c>
      <c r="B56" s="113">
        <v>333</v>
      </c>
      <c r="C56" s="117">
        <v>0.01</v>
      </c>
      <c r="D56" s="117">
        <v>0</v>
      </c>
      <c r="E56" s="117">
        <v>0</v>
      </c>
      <c r="F56" s="117">
        <v>0</v>
      </c>
      <c r="G56" s="117">
        <v>0.01</v>
      </c>
      <c r="H56" s="117">
        <v>0</v>
      </c>
      <c r="I56" s="117">
        <f t="shared" si="25"/>
        <v>0.01</v>
      </c>
      <c r="J56" s="117">
        <v>0</v>
      </c>
      <c r="K56" s="117">
        <v>0.01</v>
      </c>
      <c r="L56" s="117">
        <v>0</v>
      </c>
      <c r="M56" s="117">
        <v>0</v>
      </c>
      <c r="N56" s="118">
        <v>0</v>
      </c>
      <c r="O56" s="117">
        <v>0</v>
      </c>
      <c r="P56" s="118">
        <f t="shared" si="26"/>
        <v>0</v>
      </c>
    </row>
    <row r="57" spans="1:16" s="105" customFormat="1" ht="23.25" customHeight="1">
      <c r="A57" s="135" t="s">
        <v>607</v>
      </c>
      <c r="B57" s="113"/>
      <c r="C57" s="117">
        <v>0.63</v>
      </c>
      <c r="D57" s="117">
        <v>0.62</v>
      </c>
      <c r="E57" s="117">
        <v>0</v>
      </c>
      <c r="F57" s="117">
        <v>0.63</v>
      </c>
      <c r="G57" s="117">
        <v>0.63</v>
      </c>
      <c r="H57" s="117">
        <v>0</v>
      </c>
      <c r="I57" s="117">
        <f t="shared" si="25"/>
        <v>0.63</v>
      </c>
      <c r="J57" s="117">
        <v>0.9</v>
      </c>
      <c r="K57" s="117">
        <v>1</v>
      </c>
      <c r="L57" s="117">
        <v>0</v>
      </c>
      <c r="M57" s="117">
        <v>1</v>
      </c>
      <c r="N57" s="118">
        <v>1</v>
      </c>
      <c r="O57" s="117">
        <v>0</v>
      </c>
      <c r="P57" s="118">
        <f t="shared" si="26"/>
        <v>1</v>
      </c>
    </row>
    <row r="58" spans="1:16" s="105" customFormat="1" ht="22.5">
      <c r="A58" s="135" t="s">
        <v>39</v>
      </c>
      <c r="B58" s="113">
        <v>328</v>
      </c>
      <c r="C58" s="117">
        <v>0</v>
      </c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f t="shared" si="25"/>
        <v>0</v>
      </c>
      <c r="J58" s="117">
        <v>0</v>
      </c>
      <c r="K58" s="117">
        <v>0</v>
      </c>
      <c r="L58" s="117">
        <v>0</v>
      </c>
      <c r="M58" s="117">
        <v>0</v>
      </c>
      <c r="N58" s="118">
        <v>0</v>
      </c>
      <c r="O58" s="117">
        <v>0</v>
      </c>
      <c r="P58" s="118">
        <f t="shared" si="26"/>
        <v>0</v>
      </c>
    </row>
    <row r="59" spans="1:16" s="105" customFormat="1" ht="34.5">
      <c r="A59" s="135" t="s">
        <v>608</v>
      </c>
      <c r="B59" s="113" t="s">
        <v>40</v>
      </c>
      <c r="C59" s="117">
        <v>0.25</v>
      </c>
      <c r="D59" s="117">
        <v>0</v>
      </c>
      <c r="E59" s="117">
        <v>0</v>
      </c>
      <c r="F59" s="117">
        <v>0.5</v>
      </c>
      <c r="G59" s="117">
        <v>0.5</v>
      </c>
      <c r="H59" s="117">
        <v>0</v>
      </c>
      <c r="I59" s="117">
        <f t="shared" si="25"/>
        <v>0.5</v>
      </c>
      <c r="J59" s="117">
        <v>1.99</v>
      </c>
      <c r="K59" s="117">
        <v>0.5</v>
      </c>
      <c r="L59" s="117">
        <v>1.5</v>
      </c>
      <c r="M59" s="117">
        <v>2</v>
      </c>
      <c r="N59" s="118">
        <v>5</v>
      </c>
      <c r="O59" s="117">
        <v>0</v>
      </c>
      <c r="P59" s="118">
        <f t="shared" si="26"/>
        <v>5</v>
      </c>
    </row>
    <row r="60" spans="1:16" s="105" customFormat="1" ht="34.5">
      <c r="A60" s="135" t="s">
        <v>41</v>
      </c>
      <c r="B60" s="113">
        <v>318</v>
      </c>
      <c r="C60" s="117">
        <v>1</v>
      </c>
      <c r="D60" s="117">
        <v>0.44</v>
      </c>
      <c r="E60" s="117">
        <v>0</v>
      </c>
      <c r="F60" s="117">
        <v>0.54</v>
      </c>
      <c r="G60" s="117">
        <v>1</v>
      </c>
      <c r="H60" s="117">
        <v>0</v>
      </c>
      <c r="I60" s="117">
        <f>G60+H60</f>
        <v>1</v>
      </c>
      <c r="J60" s="117">
        <v>1</v>
      </c>
      <c r="K60" s="117">
        <v>1</v>
      </c>
      <c r="L60" s="117">
        <v>0</v>
      </c>
      <c r="M60" s="117">
        <v>1</v>
      </c>
      <c r="N60" s="118">
        <v>2</v>
      </c>
      <c r="O60" s="117">
        <v>0</v>
      </c>
      <c r="P60" s="118">
        <f t="shared" si="26"/>
        <v>2</v>
      </c>
    </row>
    <row r="61" spans="1:16" s="105" customFormat="1" ht="22.5">
      <c r="A61" s="135" t="s">
        <v>42</v>
      </c>
      <c r="B61" s="113" t="s">
        <v>749</v>
      </c>
      <c r="C61" s="117">
        <v>27.7</v>
      </c>
      <c r="D61" s="117">
        <v>10.19</v>
      </c>
      <c r="E61" s="117">
        <v>0</v>
      </c>
      <c r="F61" s="117">
        <v>16.23</v>
      </c>
      <c r="G61" s="117">
        <v>20</v>
      </c>
      <c r="H61" s="117">
        <v>-0.5</v>
      </c>
      <c r="I61" s="117">
        <f t="shared" si="25"/>
        <v>19.5</v>
      </c>
      <c r="J61" s="117">
        <v>10.96</v>
      </c>
      <c r="K61" s="117">
        <v>20</v>
      </c>
      <c r="L61" s="117">
        <v>30</v>
      </c>
      <c r="M61" s="117">
        <v>17.59</v>
      </c>
      <c r="N61" s="118">
        <v>16.5</v>
      </c>
      <c r="O61" s="117">
        <v>43.5</v>
      </c>
      <c r="P61" s="118">
        <f t="shared" si="26"/>
        <v>60</v>
      </c>
    </row>
    <row r="62" spans="1:16" s="105" customFormat="1" ht="22.5">
      <c r="A62" s="135" t="s">
        <v>459</v>
      </c>
      <c r="B62" s="113">
        <v>328</v>
      </c>
      <c r="C62" s="117">
        <v>2.25</v>
      </c>
      <c r="D62" s="117">
        <v>3.93</v>
      </c>
      <c r="E62" s="117">
        <v>0</v>
      </c>
      <c r="F62" s="117">
        <v>7.01</v>
      </c>
      <c r="G62" s="117">
        <v>5.5</v>
      </c>
      <c r="H62" s="117">
        <v>2</v>
      </c>
      <c r="I62" s="117">
        <f t="shared" si="25"/>
        <v>7.5</v>
      </c>
      <c r="J62" s="117">
        <v>7.03</v>
      </c>
      <c r="K62" s="117">
        <v>5.5</v>
      </c>
      <c r="L62" s="117">
        <v>2</v>
      </c>
      <c r="M62" s="117">
        <v>7.5</v>
      </c>
      <c r="N62" s="118">
        <v>10</v>
      </c>
      <c r="O62" s="117">
        <v>0</v>
      </c>
      <c r="P62" s="118">
        <f t="shared" si="26"/>
        <v>10</v>
      </c>
    </row>
    <row r="63" spans="1:16" s="105" customFormat="1" ht="22.5">
      <c r="A63" s="135" t="s">
        <v>460</v>
      </c>
      <c r="B63" s="113" t="s">
        <v>43</v>
      </c>
      <c r="C63" s="117">
        <v>0.45</v>
      </c>
      <c r="D63" s="117">
        <v>0.71</v>
      </c>
      <c r="E63" s="117">
        <v>0</v>
      </c>
      <c r="F63" s="117">
        <v>0.75</v>
      </c>
      <c r="G63" s="117">
        <v>0.5</v>
      </c>
      <c r="H63" s="117">
        <v>0</v>
      </c>
      <c r="I63" s="117">
        <f>G63+H63</f>
        <v>0.5</v>
      </c>
      <c r="J63" s="117">
        <v>0.99</v>
      </c>
      <c r="K63" s="117">
        <v>1</v>
      </c>
      <c r="L63" s="117">
        <v>0</v>
      </c>
      <c r="M63" s="117">
        <v>1</v>
      </c>
      <c r="N63" s="118">
        <v>1.5</v>
      </c>
      <c r="O63" s="117">
        <v>0</v>
      </c>
      <c r="P63" s="118">
        <f t="shared" si="26"/>
        <v>1.5</v>
      </c>
    </row>
    <row r="64" spans="1:16" s="105" customFormat="1" ht="22.5">
      <c r="A64" s="135" t="s">
        <v>44</v>
      </c>
      <c r="B64" s="113" t="s">
        <v>43</v>
      </c>
      <c r="C64" s="117">
        <v>0.22</v>
      </c>
      <c r="D64" s="117">
        <v>0</v>
      </c>
      <c r="E64" s="117">
        <v>0</v>
      </c>
      <c r="F64" s="117">
        <v>0</v>
      </c>
      <c r="G64" s="117">
        <v>0.22</v>
      </c>
      <c r="H64" s="117">
        <v>0.08</v>
      </c>
      <c r="I64" s="117">
        <f t="shared" si="25"/>
        <v>0.3</v>
      </c>
      <c r="J64" s="117">
        <v>0.29</v>
      </c>
      <c r="K64" s="117">
        <v>0.22</v>
      </c>
      <c r="L64" s="117">
        <v>0.08</v>
      </c>
      <c r="M64" s="117">
        <v>0.3</v>
      </c>
      <c r="N64" s="118">
        <v>0.5</v>
      </c>
      <c r="O64" s="117">
        <v>0</v>
      </c>
      <c r="P64" s="118">
        <f t="shared" si="26"/>
        <v>0.5</v>
      </c>
    </row>
    <row r="65" spans="1:16" s="105" customFormat="1" ht="22.5">
      <c r="A65" s="135" t="s">
        <v>461</v>
      </c>
      <c r="B65" s="113" t="s">
        <v>413</v>
      </c>
      <c r="C65" s="117">
        <v>0.4</v>
      </c>
      <c r="D65" s="117">
        <v>0.4</v>
      </c>
      <c r="E65" s="117">
        <v>0</v>
      </c>
      <c r="F65" s="117">
        <v>0.4</v>
      </c>
      <c r="G65" s="117">
        <v>0.4</v>
      </c>
      <c r="H65" s="117">
        <v>0</v>
      </c>
      <c r="I65" s="117">
        <f t="shared" si="25"/>
        <v>0.4</v>
      </c>
      <c r="J65" s="117">
        <v>0.4</v>
      </c>
      <c r="K65" s="117">
        <v>0.4</v>
      </c>
      <c r="L65" s="117">
        <v>0</v>
      </c>
      <c r="M65" s="117">
        <v>0.4</v>
      </c>
      <c r="N65" s="118">
        <v>0.4</v>
      </c>
      <c r="O65" s="117">
        <v>0.6</v>
      </c>
      <c r="P65" s="118">
        <f t="shared" si="26"/>
        <v>1</v>
      </c>
    </row>
    <row r="66" spans="1:16" s="105" customFormat="1" ht="22.5">
      <c r="A66" s="135" t="s">
        <v>462</v>
      </c>
      <c r="B66" s="113" t="s">
        <v>45</v>
      </c>
      <c r="C66" s="117">
        <v>0</v>
      </c>
      <c r="D66" s="117">
        <v>0</v>
      </c>
      <c r="E66" s="117">
        <v>0</v>
      </c>
      <c r="F66" s="117">
        <v>0</v>
      </c>
      <c r="G66" s="117">
        <v>0</v>
      </c>
      <c r="H66" s="117">
        <v>0</v>
      </c>
      <c r="I66" s="117">
        <f t="shared" si="25"/>
        <v>0</v>
      </c>
      <c r="J66" s="117">
        <v>0</v>
      </c>
      <c r="K66" s="117">
        <v>0</v>
      </c>
      <c r="L66" s="117">
        <v>0</v>
      </c>
      <c r="M66" s="117">
        <v>0</v>
      </c>
      <c r="N66" s="118">
        <v>0</v>
      </c>
      <c r="O66" s="117">
        <v>0</v>
      </c>
      <c r="P66" s="118">
        <f t="shared" si="26"/>
        <v>0</v>
      </c>
    </row>
    <row r="67" spans="1:16" s="105" customFormat="1" ht="22.5">
      <c r="A67" s="135" t="s">
        <v>463</v>
      </c>
      <c r="B67" s="113" t="s">
        <v>46</v>
      </c>
      <c r="C67" s="117">
        <v>0</v>
      </c>
      <c r="D67" s="117">
        <v>0</v>
      </c>
      <c r="E67" s="117">
        <v>0</v>
      </c>
      <c r="F67" s="117">
        <v>0</v>
      </c>
      <c r="G67" s="117">
        <v>0</v>
      </c>
      <c r="H67" s="117">
        <v>0</v>
      </c>
      <c r="I67" s="117">
        <f t="shared" si="25"/>
        <v>0</v>
      </c>
      <c r="J67" s="117">
        <v>0</v>
      </c>
      <c r="K67" s="117">
        <v>0</v>
      </c>
      <c r="L67" s="117">
        <v>0</v>
      </c>
      <c r="M67" s="117">
        <v>0</v>
      </c>
      <c r="N67" s="118">
        <v>0</v>
      </c>
      <c r="O67" s="117">
        <v>0</v>
      </c>
      <c r="P67" s="118">
        <f t="shared" si="26"/>
        <v>0</v>
      </c>
    </row>
    <row r="68" spans="1:16" s="105" customFormat="1" ht="22.5">
      <c r="A68" s="135" t="s">
        <v>464</v>
      </c>
      <c r="B68" s="113" t="s">
        <v>47</v>
      </c>
      <c r="C68" s="117">
        <v>0</v>
      </c>
      <c r="D68" s="117">
        <v>0</v>
      </c>
      <c r="E68" s="117">
        <v>0</v>
      </c>
      <c r="F68" s="117">
        <v>0</v>
      </c>
      <c r="G68" s="117">
        <v>0</v>
      </c>
      <c r="H68" s="117">
        <v>0</v>
      </c>
      <c r="I68" s="117">
        <f t="shared" si="25"/>
        <v>0</v>
      </c>
      <c r="J68" s="117">
        <v>0</v>
      </c>
      <c r="K68" s="117">
        <v>0</v>
      </c>
      <c r="L68" s="117">
        <v>0</v>
      </c>
      <c r="M68" s="117">
        <v>0</v>
      </c>
      <c r="N68" s="118">
        <v>0</v>
      </c>
      <c r="O68" s="117">
        <v>0</v>
      </c>
      <c r="P68" s="118">
        <f t="shared" si="26"/>
        <v>0</v>
      </c>
    </row>
    <row r="69" spans="1:16" s="105" customFormat="1" ht="22.5">
      <c r="A69" s="135" t="s">
        <v>465</v>
      </c>
      <c r="B69" s="113" t="s">
        <v>48</v>
      </c>
      <c r="C69" s="117">
        <v>0</v>
      </c>
      <c r="D69" s="117">
        <v>0</v>
      </c>
      <c r="E69" s="117">
        <v>0</v>
      </c>
      <c r="F69" s="117">
        <v>0</v>
      </c>
      <c r="G69" s="117">
        <v>0</v>
      </c>
      <c r="H69" s="117">
        <v>0</v>
      </c>
      <c r="I69" s="117">
        <f t="shared" si="25"/>
        <v>0</v>
      </c>
      <c r="J69" s="117">
        <v>0</v>
      </c>
      <c r="K69" s="117">
        <v>0</v>
      </c>
      <c r="L69" s="117">
        <v>0</v>
      </c>
      <c r="M69" s="117">
        <v>0</v>
      </c>
      <c r="N69" s="118">
        <v>0</v>
      </c>
      <c r="O69" s="117">
        <v>0</v>
      </c>
      <c r="P69" s="118">
        <f t="shared" si="26"/>
        <v>0</v>
      </c>
    </row>
    <row r="70" spans="1:16" s="105" customFormat="1" ht="22.5">
      <c r="A70" s="135" t="s">
        <v>609</v>
      </c>
      <c r="B70" s="113" t="s">
        <v>49</v>
      </c>
      <c r="C70" s="117">
        <v>0.3</v>
      </c>
      <c r="D70" s="117">
        <v>3.12</v>
      </c>
      <c r="E70" s="117">
        <v>2.71</v>
      </c>
      <c r="F70" s="117">
        <v>0.3</v>
      </c>
      <c r="G70" s="117">
        <v>0.3</v>
      </c>
      <c r="H70" s="117">
        <v>0</v>
      </c>
      <c r="I70" s="117">
        <f t="shared" si="25"/>
        <v>0.3</v>
      </c>
      <c r="J70" s="117">
        <v>0.99</v>
      </c>
      <c r="K70" s="117">
        <v>1</v>
      </c>
      <c r="L70" s="117">
        <v>0.5</v>
      </c>
      <c r="M70" s="117">
        <v>1</v>
      </c>
      <c r="N70" s="118">
        <v>1.5</v>
      </c>
      <c r="O70" s="117">
        <v>0</v>
      </c>
      <c r="P70" s="118">
        <f t="shared" si="26"/>
        <v>1.5</v>
      </c>
    </row>
    <row r="71" spans="1:16" s="105" customFormat="1" ht="22.5">
      <c r="A71" s="135" t="s">
        <v>466</v>
      </c>
      <c r="B71" s="113" t="s">
        <v>50</v>
      </c>
      <c r="C71" s="117">
        <v>0.25</v>
      </c>
      <c r="D71" s="117">
        <v>0.25</v>
      </c>
      <c r="E71" s="117">
        <v>0</v>
      </c>
      <c r="F71" s="117">
        <v>0.25</v>
      </c>
      <c r="G71" s="117">
        <v>0.25</v>
      </c>
      <c r="H71" s="117">
        <v>0</v>
      </c>
      <c r="I71" s="117">
        <f t="shared" si="25"/>
        <v>0.25</v>
      </c>
      <c r="J71" s="117">
        <v>0.25</v>
      </c>
      <c r="K71" s="117">
        <v>0.25</v>
      </c>
      <c r="L71" s="117">
        <v>0</v>
      </c>
      <c r="M71" s="117">
        <v>0.25</v>
      </c>
      <c r="N71" s="118">
        <v>0.25</v>
      </c>
      <c r="O71" s="117">
        <v>0</v>
      </c>
      <c r="P71" s="118">
        <f t="shared" si="26"/>
        <v>0.25</v>
      </c>
    </row>
    <row r="72" spans="1:16" s="105" customFormat="1" ht="22.5">
      <c r="A72" s="135" t="s">
        <v>467</v>
      </c>
      <c r="B72" s="113">
        <v>346</v>
      </c>
      <c r="C72" s="117">
        <v>0.6</v>
      </c>
      <c r="D72" s="117">
        <v>0</v>
      </c>
      <c r="E72" s="117">
        <v>0.5</v>
      </c>
      <c r="F72" s="117">
        <v>0</v>
      </c>
      <c r="G72" s="117">
        <v>0.5</v>
      </c>
      <c r="H72" s="117">
        <v>0</v>
      </c>
      <c r="I72" s="117">
        <f t="shared" si="25"/>
        <v>0.5</v>
      </c>
      <c r="J72" s="117">
        <v>0</v>
      </c>
      <c r="K72" s="117">
        <v>0.5</v>
      </c>
      <c r="L72" s="117">
        <v>0</v>
      </c>
      <c r="M72" s="117">
        <v>0.5</v>
      </c>
      <c r="N72" s="118">
        <v>0.5</v>
      </c>
      <c r="O72" s="117">
        <v>0</v>
      </c>
      <c r="P72" s="118">
        <f t="shared" si="26"/>
        <v>0.5</v>
      </c>
    </row>
    <row r="73" spans="1:16" s="105" customFormat="1" ht="22.5">
      <c r="A73" s="135" t="s">
        <v>51</v>
      </c>
      <c r="B73" s="113" t="s">
        <v>403</v>
      </c>
      <c r="C73" s="117">
        <v>45</v>
      </c>
      <c r="D73" s="117">
        <v>44.87</v>
      </c>
      <c r="E73" s="117">
        <v>0</v>
      </c>
      <c r="F73" s="117">
        <v>0</v>
      </c>
      <c r="G73" s="117">
        <v>10</v>
      </c>
      <c r="H73" s="117">
        <v>65</v>
      </c>
      <c r="I73" s="117">
        <f t="shared" si="25"/>
        <v>75</v>
      </c>
      <c r="J73" s="117">
        <v>49.79</v>
      </c>
      <c r="K73" s="117">
        <v>9</v>
      </c>
      <c r="L73" s="117">
        <v>141</v>
      </c>
      <c r="M73" s="117">
        <v>100</v>
      </c>
      <c r="N73" s="118">
        <v>10</v>
      </c>
      <c r="O73" s="117">
        <v>80</v>
      </c>
      <c r="P73" s="118">
        <f t="shared" si="26"/>
        <v>90</v>
      </c>
    </row>
    <row r="74" spans="1:16" s="105" customFormat="1" ht="21" customHeight="1">
      <c r="A74" s="135" t="s">
        <v>610</v>
      </c>
      <c r="B74" s="113" t="s">
        <v>411</v>
      </c>
      <c r="C74" s="117">
        <v>30</v>
      </c>
      <c r="D74" s="117">
        <v>0</v>
      </c>
      <c r="E74" s="117">
        <v>-15</v>
      </c>
      <c r="F74" s="117">
        <v>0</v>
      </c>
      <c r="G74" s="117">
        <v>20</v>
      </c>
      <c r="H74" s="117">
        <v>55</v>
      </c>
      <c r="I74" s="117">
        <f t="shared" si="25"/>
        <v>75</v>
      </c>
      <c r="J74" s="117">
        <v>49.86</v>
      </c>
      <c r="K74" s="117">
        <v>17.95</v>
      </c>
      <c r="L74" s="117">
        <v>89.05</v>
      </c>
      <c r="M74" s="117">
        <v>100</v>
      </c>
      <c r="N74" s="118">
        <v>10</v>
      </c>
      <c r="O74" s="117">
        <v>105</v>
      </c>
      <c r="P74" s="118">
        <f t="shared" si="26"/>
        <v>115</v>
      </c>
    </row>
    <row r="75" spans="1:16" s="105" customFormat="1" ht="22.5">
      <c r="A75" s="135" t="s">
        <v>52</v>
      </c>
      <c r="B75" s="139"/>
      <c r="C75" s="117">
        <v>0.01</v>
      </c>
      <c r="D75" s="117">
        <v>0</v>
      </c>
      <c r="E75" s="117">
        <v>0</v>
      </c>
      <c r="F75" s="117">
        <v>0</v>
      </c>
      <c r="G75" s="117">
        <v>0.01</v>
      </c>
      <c r="H75" s="117">
        <v>0</v>
      </c>
      <c r="I75" s="117">
        <f t="shared" si="25"/>
        <v>0.01</v>
      </c>
      <c r="J75" s="117">
        <v>0</v>
      </c>
      <c r="K75" s="117">
        <v>0.01</v>
      </c>
      <c r="L75" s="117">
        <v>0</v>
      </c>
      <c r="M75" s="117">
        <v>0</v>
      </c>
      <c r="N75" s="118">
        <v>0.01</v>
      </c>
      <c r="O75" s="117">
        <v>0</v>
      </c>
      <c r="P75" s="118">
        <f t="shared" si="26"/>
        <v>0.01</v>
      </c>
    </row>
    <row r="76" spans="1:16" s="105" customFormat="1" ht="22.5">
      <c r="A76" s="135" t="s">
        <v>53</v>
      </c>
      <c r="B76" s="113">
        <v>346</v>
      </c>
      <c r="C76" s="117">
        <v>1.5</v>
      </c>
      <c r="D76" s="117">
        <v>1.21</v>
      </c>
      <c r="E76" s="117">
        <v>0</v>
      </c>
      <c r="F76" s="117">
        <v>2.07</v>
      </c>
      <c r="G76" s="117">
        <v>1.5</v>
      </c>
      <c r="H76" s="117">
        <v>1.5</v>
      </c>
      <c r="I76" s="117">
        <f t="shared" si="25"/>
        <v>3</v>
      </c>
      <c r="J76" s="117">
        <v>0.97</v>
      </c>
      <c r="K76" s="117">
        <v>1.5</v>
      </c>
      <c r="L76" s="117">
        <v>0.5</v>
      </c>
      <c r="M76" s="117">
        <v>3</v>
      </c>
      <c r="N76" s="118">
        <v>4</v>
      </c>
      <c r="O76" s="117">
        <v>1</v>
      </c>
      <c r="P76" s="118">
        <f t="shared" si="26"/>
        <v>5</v>
      </c>
    </row>
    <row r="77" spans="1:16" s="105" customFormat="1" ht="22.5">
      <c r="A77" s="135" t="s">
        <v>54</v>
      </c>
      <c r="B77" s="113" t="s">
        <v>611</v>
      </c>
      <c r="C77" s="117">
        <v>1</v>
      </c>
      <c r="D77" s="117">
        <v>0.8</v>
      </c>
      <c r="E77" s="117">
        <v>0</v>
      </c>
      <c r="F77" s="117">
        <v>0.79</v>
      </c>
      <c r="G77" s="117">
        <v>1</v>
      </c>
      <c r="H77" s="117">
        <v>1.62</v>
      </c>
      <c r="I77" s="117">
        <f t="shared" si="25"/>
        <v>2.62</v>
      </c>
      <c r="J77" s="117">
        <v>0.89</v>
      </c>
      <c r="K77" s="117">
        <v>1</v>
      </c>
      <c r="L77" s="117">
        <v>7</v>
      </c>
      <c r="M77" s="117">
        <v>8</v>
      </c>
      <c r="N77" s="118">
        <v>10</v>
      </c>
      <c r="O77" s="117">
        <v>0</v>
      </c>
      <c r="P77" s="118">
        <f t="shared" si="26"/>
        <v>10</v>
      </c>
    </row>
    <row r="78" spans="1:16" s="128" customFormat="1" ht="22.5">
      <c r="A78" s="112" t="s">
        <v>55</v>
      </c>
      <c r="B78" s="113"/>
      <c r="C78" s="136">
        <f aca="true" t="shared" si="27" ref="C78:M78">SUM(C54:C77)</f>
        <v>133.93</v>
      </c>
      <c r="D78" s="136">
        <f t="shared" si="27"/>
        <v>87.16999999999999</v>
      </c>
      <c r="E78" s="136">
        <f t="shared" si="27"/>
        <v>0.21000000000000085</v>
      </c>
      <c r="F78" s="136">
        <f t="shared" si="27"/>
        <v>49.71999999999999</v>
      </c>
      <c r="G78" s="136">
        <f t="shared" si="27"/>
        <v>71.52</v>
      </c>
      <c r="H78" s="136">
        <f t="shared" si="27"/>
        <v>136.7</v>
      </c>
      <c r="I78" s="136">
        <f t="shared" si="27"/>
        <v>208.22</v>
      </c>
      <c r="J78" s="136">
        <f t="shared" si="27"/>
        <v>148.99999999999997</v>
      </c>
      <c r="K78" s="129">
        <f t="shared" si="27"/>
        <v>70.04</v>
      </c>
      <c r="L78" s="129">
        <f t="shared" si="27"/>
        <v>288.43</v>
      </c>
      <c r="M78" s="129">
        <f t="shared" si="27"/>
        <v>269.53999999999996</v>
      </c>
      <c r="N78" s="136">
        <f>SUM(N54:N77)</f>
        <v>87.16000000000001</v>
      </c>
      <c r="O78" s="129">
        <f>SUM(O54:O77)</f>
        <v>240.1</v>
      </c>
      <c r="P78" s="136">
        <f>SUM(N78:O78)</f>
        <v>327.26</v>
      </c>
    </row>
    <row r="79" spans="1:16" s="105" customFormat="1" ht="22.5">
      <c r="A79" s="112" t="s">
        <v>56</v>
      </c>
      <c r="B79" s="113"/>
      <c r="C79" s="118"/>
      <c r="D79" s="118"/>
      <c r="E79" s="118"/>
      <c r="F79" s="117"/>
      <c r="G79" s="117"/>
      <c r="H79" s="118"/>
      <c r="I79" s="118"/>
      <c r="J79" s="117"/>
      <c r="K79" s="117"/>
      <c r="L79" s="121"/>
      <c r="M79" s="121"/>
      <c r="N79" s="118"/>
      <c r="O79" s="186"/>
      <c r="P79" s="138"/>
    </row>
    <row r="80" spans="1:16" s="105" customFormat="1" ht="22.5">
      <c r="A80" s="135" t="s">
        <v>57</v>
      </c>
      <c r="B80" s="113">
        <v>350</v>
      </c>
      <c r="C80" s="118">
        <v>0</v>
      </c>
      <c r="D80" s="118">
        <v>0</v>
      </c>
      <c r="E80" s="118">
        <v>0</v>
      </c>
      <c r="F80" s="118">
        <v>0</v>
      </c>
      <c r="G80" s="118">
        <v>0</v>
      </c>
      <c r="H80" s="118">
        <v>0</v>
      </c>
      <c r="I80" s="118">
        <f aca="true" t="shared" si="28" ref="I80:I103">G80+H80</f>
        <v>0</v>
      </c>
      <c r="J80" s="117">
        <v>0</v>
      </c>
      <c r="K80" s="117">
        <v>0</v>
      </c>
      <c r="L80" s="117">
        <v>0</v>
      </c>
      <c r="M80" s="117">
        <v>0</v>
      </c>
      <c r="N80" s="118">
        <v>0</v>
      </c>
      <c r="O80" s="117">
        <v>0</v>
      </c>
      <c r="P80" s="118">
        <f>SUM(N80:O80)</f>
        <v>0</v>
      </c>
    </row>
    <row r="81" spans="1:16" s="105" customFormat="1" ht="22.5">
      <c r="A81" s="135" t="s">
        <v>58</v>
      </c>
      <c r="B81" s="113">
        <v>323</v>
      </c>
      <c r="C81" s="118">
        <v>27.74</v>
      </c>
      <c r="D81" s="118">
        <v>27</v>
      </c>
      <c r="E81" s="118">
        <v>18</v>
      </c>
      <c r="F81" s="118">
        <v>26.53</v>
      </c>
      <c r="G81" s="118">
        <v>10</v>
      </c>
      <c r="H81" s="118">
        <v>20</v>
      </c>
      <c r="I81" s="118">
        <f t="shared" si="28"/>
        <v>30</v>
      </c>
      <c r="J81" s="117">
        <v>29.99</v>
      </c>
      <c r="K81" s="117">
        <v>10</v>
      </c>
      <c r="L81" s="117">
        <v>20</v>
      </c>
      <c r="M81" s="117">
        <v>30</v>
      </c>
      <c r="N81" s="118">
        <v>15</v>
      </c>
      <c r="O81" s="117">
        <v>15</v>
      </c>
      <c r="P81" s="118">
        <f aca="true" t="shared" si="29" ref="P81:P110">SUM(N81:O81)</f>
        <v>30</v>
      </c>
    </row>
    <row r="82" spans="1:16" s="105" customFormat="1" ht="22.5">
      <c r="A82" s="135" t="s">
        <v>59</v>
      </c>
      <c r="B82" s="113" t="s">
        <v>60</v>
      </c>
      <c r="C82" s="118">
        <v>0.4</v>
      </c>
      <c r="D82" s="118">
        <v>0.4</v>
      </c>
      <c r="E82" s="118">
        <v>0</v>
      </c>
      <c r="F82" s="118">
        <v>0.4</v>
      </c>
      <c r="G82" s="118">
        <v>0.4</v>
      </c>
      <c r="H82" s="118">
        <v>0</v>
      </c>
      <c r="I82" s="118">
        <f t="shared" si="28"/>
        <v>0.4</v>
      </c>
      <c r="J82" s="117">
        <v>0.4</v>
      </c>
      <c r="K82" s="117">
        <v>0.4</v>
      </c>
      <c r="L82" s="117">
        <v>0</v>
      </c>
      <c r="M82" s="117">
        <v>0.4</v>
      </c>
      <c r="N82" s="118">
        <v>0.4</v>
      </c>
      <c r="O82" s="117">
        <v>0</v>
      </c>
      <c r="P82" s="118">
        <f t="shared" si="29"/>
        <v>0.4</v>
      </c>
    </row>
    <row r="83" spans="1:16" s="105" customFormat="1" ht="22.5">
      <c r="A83" s="135" t="s">
        <v>61</v>
      </c>
      <c r="B83" s="113" t="s">
        <v>62</v>
      </c>
      <c r="C83" s="118">
        <v>0.4</v>
      </c>
      <c r="D83" s="118">
        <v>0.4</v>
      </c>
      <c r="E83" s="118">
        <v>0</v>
      </c>
      <c r="F83" s="118">
        <v>1.4</v>
      </c>
      <c r="G83" s="118">
        <v>0.4</v>
      </c>
      <c r="H83" s="118">
        <v>1</v>
      </c>
      <c r="I83" s="118">
        <f t="shared" si="28"/>
        <v>1.4</v>
      </c>
      <c r="J83" s="117">
        <v>0.4</v>
      </c>
      <c r="K83" s="117">
        <v>0.4</v>
      </c>
      <c r="L83" s="117">
        <v>0</v>
      </c>
      <c r="M83" s="117">
        <v>0.4</v>
      </c>
      <c r="N83" s="118">
        <v>0.4</v>
      </c>
      <c r="O83" s="117">
        <v>0</v>
      </c>
      <c r="P83" s="118">
        <f t="shared" si="29"/>
        <v>0.4</v>
      </c>
    </row>
    <row r="84" spans="1:16" s="105" customFormat="1" ht="22.5">
      <c r="A84" s="135" t="s">
        <v>63</v>
      </c>
      <c r="B84" s="113" t="s">
        <v>64</v>
      </c>
      <c r="C84" s="118">
        <v>0.15</v>
      </c>
      <c r="D84" s="118">
        <v>0.13</v>
      </c>
      <c r="E84" s="118">
        <v>0</v>
      </c>
      <c r="F84" s="118">
        <v>0.13</v>
      </c>
      <c r="G84" s="118">
        <v>0.22</v>
      </c>
      <c r="H84" s="118">
        <v>0</v>
      </c>
      <c r="I84" s="118">
        <f t="shared" si="28"/>
        <v>0.22</v>
      </c>
      <c r="J84" s="117">
        <v>0</v>
      </c>
      <c r="K84" s="117">
        <v>0.22</v>
      </c>
      <c r="L84" s="117">
        <v>0</v>
      </c>
      <c r="M84" s="117">
        <v>0.22</v>
      </c>
      <c r="N84" s="118">
        <v>0.5</v>
      </c>
      <c r="O84" s="117">
        <v>0</v>
      </c>
      <c r="P84" s="118">
        <f t="shared" si="29"/>
        <v>0.5</v>
      </c>
    </row>
    <row r="85" spans="1:16" s="105" customFormat="1" ht="34.5">
      <c r="A85" s="135" t="s">
        <v>581</v>
      </c>
      <c r="B85" s="113" t="s">
        <v>65</v>
      </c>
      <c r="C85" s="118">
        <v>6.38</v>
      </c>
      <c r="D85" s="118">
        <v>5.29</v>
      </c>
      <c r="E85" s="118">
        <f>E80-2</f>
        <v>-2</v>
      </c>
      <c r="F85" s="118">
        <v>1.7</v>
      </c>
      <c r="G85" s="118">
        <v>7</v>
      </c>
      <c r="H85" s="118">
        <v>0</v>
      </c>
      <c r="I85" s="118">
        <f t="shared" si="28"/>
        <v>7</v>
      </c>
      <c r="J85" s="117">
        <v>5.13</v>
      </c>
      <c r="K85" s="117">
        <v>7</v>
      </c>
      <c r="L85" s="117">
        <v>-2</v>
      </c>
      <c r="M85" s="117">
        <v>5</v>
      </c>
      <c r="N85" s="118">
        <v>7</v>
      </c>
      <c r="O85" s="117">
        <v>0</v>
      </c>
      <c r="P85" s="118">
        <f t="shared" si="29"/>
        <v>7</v>
      </c>
    </row>
    <row r="86" spans="1:16" s="105" customFormat="1" ht="22.5">
      <c r="A86" s="135" t="s">
        <v>66</v>
      </c>
      <c r="B86" s="113">
        <v>350</v>
      </c>
      <c r="C86" s="118">
        <v>0.5</v>
      </c>
      <c r="D86" s="118">
        <v>0.48</v>
      </c>
      <c r="E86" s="118">
        <v>0</v>
      </c>
      <c r="F86" s="118">
        <v>2.69</v>
      </c>
      <c r="G86" s="118">
        <v>1.5</v>
      </c>
      <c r="H86" s="118">
        <v>1.5</v>
      </c>
      <c r="I86" s="118">
        <f t="shared" si="28"/>
        <v>3</v>
      </c>
      <c r="J86" s="117">
        <v>0</v>
      </c>
      <c r="K86" s="117">
        <v>1.5</v>
      </c>
      <c r="L86" s="117">
        <v>0</v>
      </c>
      <c r="M86" s="117">
        <v>2.5</v>
      </c>
      <c r="N86" s="118">
        <v>2</v>
      </c>
      <c r="O86" s="117">
        <v>18</v>
      </c>
      <c r="P86" s="118">
        <f t="shared" si="29"/>
        <v>20</v>
      </c>
    </row>
    <row r="87" spans="1:16" s="105" customFormat="1" ht="34.5">
      <c r="A87" s="135" t="s">
        <v>67</v>
      </c>
      <c r="B87" s="113"/>
      <c r="C87" s="118">
        <v>0.01</v>
      </c>
      <c r="D87" s="118">
        <v>0</v>
      </c>
      <c r="E87" s="118">
        <v>-2</v>
      </c>
      <c r="F87" s="118">
        <v>2.9</v>
      </c>
      <c r="G87" s="118">
        <v>3</v>
      </c>
      <c r="H87" s="118">
        <v>0</v>
      </c>
      <c r="I87" s="118">
        <f t="shared" si="28"/>
        <v>3</v>
      </c>
      <c r="J87" s="117">
        <v>3</v>
      </c>
      <c r="K87" s="117">
        <v>3</v>
      </c>
      <c r="L87" s="117">
        <v>0</v>
      </c>
      <c r="M87" s="117">
        <v>3</v>
      </c>
      <c r="N87" s="118">
        <v>7</v>
      </c>
      <c r="O87" s="117">
        <v>2</v>
      </c>
      <c r="P87" s="118">
        <f t="shared" si="29"/>
        <v>9</v>
      </c>
    </row>
    <row r="88" spans="1:16" s="105" customFormat="1" ht="22.5">
      <c r="A88" s="135" t="s">
        <v>532</v>
      </c>
      <c r="B88" s="113" t="s">
        <v>412</v>
      </c>
      <c r="C88" s="118">
        <v>0.01</v>
      </c>
      <c r="D88" s="118">
        <v>0</v>
      </c>
      <c r="E88" s="118">
        <v>0</v>
      </c>
      <c r="F88" s="118">
        <v>0</v>
      </c>
      <c r="G88" s="118">
        <v>0.01</v>
      </c>
      <c r="H88" s="118">
        <v>0</v>
      </c>
      <c r="I88" s="118">
        <f t="shared" si="28"/>
        <v>0.01</v>
      </c>
      <c r="J88" s="117">
        <v>0</v>
      </c>
      <c r="K88" s="117">
        <v>0.01</v>
      </c>
      <c r="L88" s="117">
        <v>0</v>
      </c>
      <c r="M88" s="117">
        <v>0.01</v>
      </c>
      <c r="N88" s="118">
        <v>0.01</v>
      </c>
      <c r="O88" s="117">
        <v>0</v>
      </c>
      <c r="P88" s="118">
        <f t="shared" si="29"/>
        <v>0.01</v>
      </c>
    </row>
    <row r="89" spans="1:16" s="105" customFormat="1" ht="23.25" customHeight="1">
      <c r="A89" s="135" t="s">
        <v>533</v>
      </c>
      <c r="B89" s="113">
        <v>336</v>
      </c>
      <c r="C89" s="118">
        <v>5</v>
      </c>
      <c r="D89" s="118">
        <v>64.9</v>
      </c>
      <c r="E89" s="118">
        <v>59.95</v>
      </c>
      <c r="F89" s="118">
        <v>34.17</v>
      </c>
      <c r="G89" s="118">
        <v>35</v>
      </c>
      <c r="H89" s="118">
        <v>11</v>
      </c>
      <c r="I89" s="118">
        <f t="shared" si="28"/>
        <v>46</v>
      </c>
      <c r="J89" s="117">
        <v>73.29</v>
      </c>
      <c r="K89" s="117">
        <v>28.13</v>
      </c>
      <c r="L89" s="117">
        <v>81.87</v>
      </c>
      <c r="M89" s="117">
        <v>110</v>
      </c>
      <c r="N89" s="118">
        <v>30</v>
      </c>
      <c r="O89" s="117">
        <v>38</v>
      </c>
      <c r="P89" s="118">
        <f t="shared" si="29"/>
        <v>68</v>
      </c>
    </row>
    <row r="90" spans="1:16" s="105" customFormat="1" ht="34.5">
      <c r="A90" s="135" t="s">
        <v>68</v>
      </c>
      <c r="B90" s="113">
        <v>336</v>
      </c>
      <c r="C90" s="118">
        <v>76.99</v>
      </c>
      <c r="D90" s="118">
        <v>34.76</v>
      </c>
      <c r="E90" s="118">
        <v>50.57</v>
      </c>
      <c r="F90" s="118">
        <v>0</v>
      </c>
      <c r="G90" s="118">
        <v>5</v>
      </c>
      <c r="H90" s="118">
        <v>99.32</v>
      </c>
      <c r="I90" s="118">
        <f t="shared" si="28"/>
        <v>104.32</v>
      </c>
      <c r="J90" s="117">
        <v>0</v>
      </c>
      <c r="K90" s="117">
        <v>5</v>
      </c>
      <c r="L90" s="117">
        <v>95</v>
      </c>
      <c r="M90" s="117">
        <v>150</v>
      </c>
      <c r="N90" s="118">
        <v>15</v>
      </c>
      <c r="O90" s="117">
        <v>166.76</v>
      </c>
      <c r="P90" s="118">
        <f t="shared" si="29"/>
        <v>181.76</v>
      </c>
    </row>
    <row r="91" spans="1:16" s="105" customFormat="1" ht="34.5">
      <c r="A91" s="135" t="s">
        <v>493</v>
      </c>
      <c r="B91" s="113">
        <v>309</v>
      </c>
      <c r="C91" s="118">
        <v>33.45</v>
      </c>
      <c r="D91" s="118">
        <v>15.61</v>
      </c>
      <c r="E91" s="118">
        <v>-17.84</v>
      </c>
      <c r="F91" s="118">
        <v>22.3</v>
      </c>
      <c r="G91" s="118">
        <v>22.3</v>
      </c>
      <c r="H91" s="118">
        <v>0</v>
      </c>
      <c r="I91" s="118">
        <f t="shared" si="28"/>
        <v>22.3</v>
      </c>
      <c r="J91" s="117">
        <v>33.3</v>
      </c>
      <c r="K91" s="117">
        <v>22.3</v>
      </c>
      <c r="L91" s="117">
        <v>11.15</v>
      </c>
      <c r="M91" s="117">
        <v>33.45</v>
      </c>
      <c r="N91" s="118">
        <v>43.45</v>
      </c>
      <c r="O91" s="117">
        <v>1.15</v>
      </c>
      <c r="P91" s="118">
        <f t="shared" si="29"/>
        <v>44.6</v>
      </c>
    </row>
    <row r="92" spans="1:16" s="105" customFormat="1" ht="22.5">
      <c r="A92" s="135" t="s">
        <v>399</v>
      </c>
      <c r="B92" s="113">
        <v>330</v>
      </c>
      <c r="C92" s="118">
        <v>0.2</v>
      </c>
      <c r="D92" s="118">
        <v>0.2</v>
      </c>
      <c r="E92" s="118">
        <v>0</v>
      </c>
      <c r="F92" s="118">
        <v>0.2</v>
      </c>
      <c r="G92" s="118">
        <v>0.2</v>
      </c>
      <c r="H92" s="118">
        <v>0</v>
      </c>
      <c r="I92" s="118">
        <f t="shared" si="28"/>
        <v>0.2</v>
      </c>
      <c r="J92" s="117">
        <v>0.17</v>
      </c>
      <c r="K92" s="117">
        <v>0.2</v>
      </c>
      <c r="L92" s="117">
        <v>0</v>
      </c>
      <c r="M92" s="117">
        <v>0.2</v>
      </c>
      <c r="N92" s="118">
        <v>0.3</v>
      </c>
      <c r="O92" s="117">
        <v>0</v>
      </c>
      <c r="P92" s="118">
        <f t="shared" si="29"/>
        <v>0.3</v>
      </c>
    </row>
    <row r="93" spans="1:16" s="105" customFormat="1" ht="22.5">
      <c r="A93" s="135" t="s">
        <v>69</v>
      </c>
      <c r="B93" s="113" t="s">
        <v>411</v>
      </c>
      <c r="C93" s="118">
        <v>0</v>
      </c>
      <c r="D93" s="118">
        <v>0</v>
      </c>
      <c r="E93" s="118">
        <v>0</v>
      </c>
      <c r="F93" s="118">
        <v>0</v>
      </c>
      <c r="G93" s="118">
        <v>0</v>
      </c>
      <c r="H93" s="118">
        <v>0</v>
      </c>
      <c r="I93" s="118">
        <f t="shared" si="28"/>
        <v>0</v>
      </c>
      <c r="J93" s="117">
        <v>0</v>
      </c>
      <c r="K93" s="117">
        <v>0</v>
      </c>
      <c r="L93" s="117">
        <v>0</v>
      </c>
      <c r="M93" s="117">
        <v>0</v>
      </c>
      <c r="N93" s="118">
        <v>0</v>
      </c>
      <c r="O93" s="117">
        <v>0</v>
      </c>
      <c r="P93" s="118">
        <f t="shared" si="29"/>
        <v>0</v>
      </c>
    </row>
    <row r="94" spans="1:16" s="105" customFormat="1" ht="22.5">
      <c r="A94" s="135" t="s">
        <v>70</v>
      </c>
      <c r="B94" s="113">
        <v>333</v>
      </c>
      <c r="C94" s="118">
        <v>4.82</v>
      </c>
      <c r="D94" s="118">
        <v>1.1</v>
      </c>
      <c r="E94" s="118">
        <v>-2</v>
      </c>
      <c r="F94" s="118">
        <v>9.04</v>
      </c>
      <c r="G94" s="118">
        <v>6</v>
      </c>
      <c r="H94" s="118">
        <v>3.1</v>
      </c>
      <c r="I94" s="118">
        <f>G94+H94</f>
        <v>9.1</v>
      </c>
      <c r="J94" s="117">
        <v>5.27</v>
      </c>
      <c r="K94" s="117">
        <v>6</v>
      </c>
      <c r="L94" s="117">
        <v>1.5</v>
      </c>
      <c r="M94" s="117">
        <v>6</v>
      </c>
      <c r="N94" s="118">
        <v>8</v>
      </c>
      <c r="O94" s="117">
        <v>-2</v>
      </c>
      <c r="P94" s="118">
        <f t="shared" si="29"/>
        <v>6</v>
      </c>
    </row>
    <row r="95" spans="1:16" s="105" customFormat="1" ht="22.5">
      <c r="A95" s="135" t="s">
        <v>468</v>
      </c>
      <c r="B95" s="113"/>
      <c r="C95" s="118">
        <v>0.01</v>
      </c>
      <c r="D95" s="118">
        <v>0</v>
      </c>
      <c r="E95" s="118">
        <v>0</v>
      </c>
      <c r="F95" s="118">
        <v>0</v>
      </c>
      <c r="G95" s="118">
        <v>5.5</v>
      </c>
      <c r="H95" s="118">
        <v>-5.49</v>
      </c>
      <c r="I95" s="118">
        <f t="shared" si="28"/>
        <v>0.009999999999999787</v>
      </c>
      <c r="J95" s="117">
        <v>0</v>
      </c>
      <c r="K95" s="117">
        <v>5.5</v>
      </c>
      <c r="L95" s="117">
        <v>9.5</v>
      </c>
      <c r="M95" s="117">
        <v>15</v>
      </c>
      <c r="N95" s="118">
        <v>4</v>
      </c>
      <c r="O95" s="117">
        <v>25.2</v>
      </c>
      <c r="P95" s="118">
        <f t="shared" si="29"/>
        <v>29.2</v>
      </c>
    </row>
    <row r="96" spans="1:16" s="105" customFormat="1" ht="34.5">
      <c r="A96" s="135" t="s">
        <v>469</v>
      </c>
      <c r="B96" s="113"/>
      <c r="C96" s="118">
        <v>10</v>
      </c>
      <c r="D96" s="118">
        <v>0</v>
      </c>
      <c r="E96" s="118">
        <v>0</v>
      </c>
      <c r="F96" s="118">
        <v>0</v>
      </c>
      <c r="G96" s="118">
        <v>4.24</v>
      </c>
      <c r="H96" s="118">
        <v>-4.23</v>
      </c>
      <c r="I96" s="118">
        <f t="shared" si="28"/>
        <v>0.009999999999999787</v>
      </c>
      <c r="J96" s="117">
        <v>0</v>
      </c>
      <c r="K96" s="117">
        <v>4.24</v>
      </c>
      <c r="L96" s="117">
        <v>0.76</v>
      </c>
      <c r="M96" s="117">
        <v>0.01</v>
      </c>
      <c r="N96" s="118">
        <v>2</v>
      </c>
      <c r="O96" s="117">
        <v>4</v>
      </c>
      <c r="P96" s="118">
        <f t="shared" si="29"/>
        <v>6</v>
      </c>
    </row>
    <row r="97" spans="1:16" s="105" customFormat="1" ht="22.5">
      <c r="A97" s="135" t="s">
        <v>470</v>
      </c>
      <c r="B97" s="113"/>
      <c r="C97" s="118">
        <v>0.01</v>
      </c>
      <c r="D97" s="118">
        <v>0</v>
      </c>
      <c r="E97" s="118">
        <v>-4.99</v>
      </c>
      <c r="F97" s="118">
        <v>0</v>
      </c>
      <c r="G97" s="118">
        <v>0.01</v>
      </c>
      <c r="H97" s="118">
        <v>0</v>
      </c>
      <c r="I97" s="118">
        <f t="shared" si="28"/>
        <v>0.01</v>
      </c>
      <c r="J97" s="117">
        <v>0</v>
      </c>
      <c r="K97" s="117">
        <v>0.01</v>
      </c>
      <c r="L97" s="117">
        <v>4.99</v>
      </c>
      <c r="M97" s="117">
        <v>0.01</v>
      </c>
      <c r="N97" s="118">
        <v>0.01</v>
      </c>
      <c r="O97" s="117">
        <v>0</v>
      </c>
      <c r="P97" s="118">
        <f t="shared" si="29"/>
        <v>0.01</v>
      </c>
    </row>
    <row r="98" spans="1:16" s="105" customFormat="1" ht="22.5">
      <c r="A98" s="135" t="s">
        <v>534</v>
      </c>
      <c r="B98" s="113"/>
      <c r="C98" s="118">
        <v>0</v>
      </c>
      <c r="D98" s="118">
        <v>0.1</v>
      </c>
      <c r="E98" s="118">
        <v>0.1</v>
      </c>
      <c r="F98" s="118">
        <v>0.3</v>
      </c>
      <c r="G98" s="118">
        <v>0.2</v>
      </c>
      <c r="H98" s="118">
        <v>0.1</v>
      </c>
      <c r="I98" s="118">
        <f t="shared" si="28"/>
        <v>0.30000000000000004</v>
      </c>
      <c r="J98" s="117">
        <v>0.5</v>
      </c>
      <c r="K98" s="117">
        <v>0.5</v>
      </c>
      <c r="L98" s="117">
        <v>0</v>
      </c>
      <c r="M98" s="117">
        <v>0.5</v>
      </c>
      <c r="N98" s="118">
        <v>0.5</v>
      </c>
      <c r="O98" s="117">
        <v>0</v>
      </c>
      <c r="P98" s="118">
        <f t="shared" si="29"/>
        <v>0.5</v>
      </c>
    </row>
    <row r="99" spans="1:16" s="105" customFormat="1" ht="22.5">
      <c r="A99" s="135" t="s">
        <v>535</v>
      </c>
      <c r="B99" s="113"/>
      <c r="C99" s="118">
        <v>0</v>
      </c>
      <c r="D99" s="118">
        <v>8.91</v>
      </c>
      <c r="E99" s="118">
        <v>0</v>
      </c>
      <c r="F99" s="118">
        <v>9.1</v>
      </c>
      <c r="G99" s="118">
        <v>10</v>
      </c>
      <c r="H99" s="118">
        <v>54.37</v>
      </c>
      <c r="I99" s="118">
        <f t="shared" si="28"/>
        <v>64.37</v>
      </c>
      <c r="J99" s="117">
        <v>25</v>
      </c>
      <c r="K99" s="117">
        <v>0</v>
      </c>
      <c r="L99" s="117">
        <v>25</v>
      </c>
      <c r="M99" s="117">
        <v>25</v>
      </c>
      <c r="N99" s="118">
        <v>25</v>
      </c>
      <c r="O99" s="117">
        <v>0</v>
      </c>
      <c r="P99" s="118">
        <f t="shared" si="29"/>
        <v>25</v>
      </c>
    </row>
    <row r="100" spans="1:16" s="105" customFormat="1" ht="25.5" customHeight="1">
      <c r="A100" s="135" t="s">
        <v>721</v>
      </c>
      <c r="B100" s="113"/>
      <c r="C100" s="118"/>
      <c r="D100" s="118">
        <v>0</v>
      </c>
      <c r="E100" s="118">
        <v>0</v>
      </c>
      <c r="F100" s="118">
        <v>0</v>
      </c>
      <c r="G100" s="118">
        <v>16.5</v>
      </c>
      <c r="H100" s="118">
        <v>0</v>
      </c>
      <c r="I100" s="118">
        <f t="shared" si="28"/>
        <v>16.5</v>
      </c>
      <c r="J100" s="117">
        <v>0</v>
      </c>
      <c r="K100" s="117">
        <v>16.5</v>
      </c>
      <c r="L100" s="117">
        <v>-16.5</v>
      </c>
      <c r="M100" s="117">
        <v>0</v>
      </c>
      <c r="N100" s="118">
        <v>0.01</v>
      </c>
      <c r="O100" s="117">
        <v>0</v>
      </c>
      <c r="P100" s="118">
        <f t="shared" si="29"/>
        <v>0.01</v>
      </c>
    </row>
    <row r="101" spans="1:16" s="105" customFormat="1" ht="25.5" customHeight="1">
      <c r="A101" s="135" t="s">
        <v>612</v>
      </c>
      <c r="B101" s="113"/>
      <c r="C101" s="118"/>
      <c r="D101" s="118">
        <v>0</v>
      </c>
      <c r="E101" s="118"/>
      <c r="F101" s="118">
        <v>0</v>
      </c>
      <c r="G101" s="118">
        <v>0</v>
      </c>
      <c r="H101" s="118">
        <v>2.63</v>
      </c>
      <c r="I101" s="118">
        <f t="shared" si="28"/>
        <v>2.63</v>
      </c>
      <c r="J101" s="117">
        <v>0</v>
      </c>
      <c r="K101" s="117">
        <v>1.05</v>
      </c>
      <c r="L101" s="117">
        <v>2.7</v>
      </c>
      <c r="M101" s="117">
        <v>3.75</v>
      </c>
      <c r="N101" s="118">
        <v>1.05</v>
      </c>
      <c r="O101" s="117">
        <v>4</v>
      </c>
      <c r="P101" s="118">
        <f t="shared" si="29"/>
        <v>5.05</v>
      </c>
    </row>
    <row r="102" spans="1:16" s="105" customFormat="1" ht="19.5" customHeight="1">
      <c r="A102" s="135" t="s">
        <v>613</v>
      </c>
      <c r="B102" s="113"/>
      <c r="C102" s="118">
        <v>0</v>
      </c>
      <c r="D102" s="118">
        <v>0</v>
      </c>
      <c r="E102" s="118"/>
      <c r="F102" s="118">
        <v>0</v>
      </c>
      <c r="G102" s="118">
        <v>0</v>
      </c>
      <c r="H102" s="118">
        <v>0</v>
      </c>
      <c r="I102" s="118">
        <f t="shared" si="28"/>
        <v>0</v>
      </c>
      <c r="J102" s="117">
        <v>0</v>
      </c>
      <c r="K102" s="117">
        <v>0</v>
      </c>
      <c r="L102" s="117">
        <v>0</v>
      </c>
      <c r="M102" s="117">
        <v>0</v>
      </c>
      <c r="N102" s="118">
        <v>0</v>
      </c>
      <c r="O102" s="117">
        <v>0</v>
      </c>
      <c r="P102" s="118">
        <f t="shared" si="29"/>
        <v>0</v>
      </c>
    </row>
    <row r="103" spans="1:16" s="105" customFormat="1" ht="22.5">
      <c r="A103" s="135" t="s">
        <v>722</v>
      </c>
      <c r="B103" s="113"/>
      <c r="C103" s="118"/>
      <c r="D103" s="118">
        <v>0</v>
      </c>
      <c r="E103" s="118">
        <v>0</v>
      </c>
      <c r="F103" s="118">
        <v>0</v>
      </c>
      <c r="G103" s="118">
        <v>11</v>
      </c>
      <c r="H103" s="118">
        <v>11</v>
      </c>
      <c r="I103" s="118">
        <f t="shared" si="28"/>
        <v>22</v>
      </c>
      <c r="J103" s="117">
        <v>0.96</v>
      </c>
      <c r="K103" s="117">
        <v>11</v>
      </c>
      <c r="L103" s="117">
        <v>11</v>
      </c>
      <c r="M103" s="117">
        <v>22</v>
      </c>
      <c r="N103" s="118">
        <v>11</v>
      </c>
      <c r="O103" s="117">
        <v>44</v>
      </c>
      <c r="P103" s="118">
        <f t="shared" si="29"/>
        <v>55</v>
      </c>
    </row>
    <row r="104" spans="1:16" s="105" customFormat="1" ht="22.5">
      <c r="A104" s="135" t="s">
        <v>723</v>
      </c>
      <c r="B104" s="113"/>
      <c r="C104" s="118">
        <v>0</v>
      </c>
      <c r="D104" s="118">
        <v>0</v>
      </c>
      <c r="E104" s="118"/>
      <c r="F104" s="118">
        <v>0</v>
      </c>
      <c r="G104" s="118">
        <v>0</v>
      </c>
      <c r="H104" s="118">
        <v>0</v>
      </c>
      <c r="I104" s="118">
        <v>0</v>
      </c>
      <c r="J104" s="117">
        <v>0</v>
      </c>
      <c r="K104" s="117">
        <v>2</v>
      </c>
      <c r="L104" s="117">
        <v>4.6</v>
      </c>
      <c r="M104" s="117">
        <v>0.01</v>
      </c>
      <c r="N104" s="118">
        <v>2</v>
      </c>
      <c r="O104" s="117">
        <v>44</v>
      </c>
      <c r="P104" s="118">
        <f t="shared" si="29"/>
        <v>46</v>
      </c>
    </row>
    <row r="105" spans="1:16" s="105" customFormat="1" ht="22.5">
      <c r="A105" s="144" t="s">
        <v>614</v>
      </c>
      <c r="B105" s="113"/>
      <c r="C105" s="118">
        <v>0</v>
      </c>
      <c r="D105" s="118">
        <v>0</v>
      </c>
      <c r="E105" s="118"/>
      <c r="F105" s="118">
        <v>0</v>
      </c>
      <c r="G105" s="118">
        <v>0</v>
      </c>
      <c r="H105" s="118">
        <v>0</v>
      </c>
      <c r="I105" s="118">
        <v>0</v>
      </c>
      <c r="J105" s="117">
        <v>2.23</v>
      </c>
      <c r="K105" s="117">
        <v>5</v>
      </c>
      <c r="L105" s="117">
        <v>-3</v>
      </c>
      <c r="M105" s="117">
        <v>5</v>
      </c>
      <c r="N105" s="118">
        <v>5</v>
      </c>
      <c r="O105" s="117">
        <v>2</v>
      </c>
      <c r="P105" s="118">
        <f t="shared" si="29"/>
        <v>7</v>
      </c>
    </row>
    <row r="106" spans="1:16" s="105" customFormat="1" ht="22.5">
      <c r="A106" s="144" t="s">
        <v>695</v>
      </c>
      <c r="B106" s="113"/>
      <c r="C106" s="118">
        <v>0</v>
      </c>
      <c r="D106" s="118">
        <v>0</v>
      </c>
      <c r="E106" s="118">
        <v>0</v>
      </c>
      <c r="F106" s="118">
        <v>0</v>
      </c>
      <c r="G106" s="118"/>
      <c r="H106" s="118"/>
      <c r="I106" s="118"/>
      <c r="J106" s="117">
        <v>0</v>
      </c>
      <c r="K106" s="117">
        <v>0</v>
      </c>
      <c r="L106" s="117">
        <v>0</v>
      </c>
      <c r="M106" s="117">
        <v>0</v>
      </c>
      <c r="N106" s="118">
        <v>6.71</v>
      </c>
      <c r="O106" s="117">
        <v>-3.71</v>
      </c>
      <c r="P106" s="118">
        <f t="shared" si="29"/>
        <v>3</v>
      </c>
    </row>
    <row r="107" spans="1:16" s="105" customFormat="1" ht="22.5">
      <c r="A107" s="144" t="s">
        <v>696</v>
      </c>
      <c r="B107" s="113"/>
      <c r="C107" s="118">
        <v>0</v>
      </c>
      <c r="D107" s="118">
        <v>0</v>
      </c>
      <c r="E107" s="118">
        <v>0</v>
      </c>
      <c r="F107" s="118">
        <v>0</v>
      </c>
      <c r="G107" s="118"/>
      <c r="H107" s="118"/>
      <c r="I107" s="118"/>
      <c r="J107" s="117">
        <v>0</v>
      </c>
      <c r="K107" s="117">
        <v>0</v>
      </c>
      <c r="L107" s="117">
        <v>0</v>
      </c>
      <c r="M107" s="117">
        <v>0</v>
      </c>
      <c r="N107" s="118">
        <v>5</v>
      </c>
      <c r="O107" s="117">
        <v>5</v>
      </c>
      <c r="P107" s="118">
        <f t="shared" si="29"/>
        <v>10</v>
      </c>
    </row>
    <row r="108" spans="1:16" s="105" customFormat="1" ht="22.5">
      <c r="A108" s="144" t="s">
        <v>697</v>
      </c>
      <c r="B108" s="113"/>
      <c r="C108" s="118">
        <v>0</v>
      </c>
      <c r="D108" s="118">
        <v>0</v>
      </c>
      <c r="E108" s="118">
        <v>0</v>
      </c>
      <c r="F108" s="118">
        <v>0</v>
      </c>
      <c r="G108" s="118"/>
      <c r="H108" s="118"/>
      <c r="I108" s="118"/>
      <c r="J108" s="117">
        <v>0</v>
      </c>
      <c r="K108" s="117">
        <v>0</v>
      </c>
      <c r="L108" s="117">
        <v>0</v>
      </c>
      <c r="M108" s="117">
        <v>0</v>
      </c>
      <c r="N108" s="118">
        <v>15</v>
      </c>
      <c r="O108" s="117">
        <v>20</v>
      </c>
      <c r="P108" s="118">
        <f t="shared" si="29"/>
        <v>35</v>
      </c>
    </row>
    <row r="109" spans="1:16" s="105" customFormat="1" ht="34.5">
      <c r="A109" s="144" t="s">
        <v>698</v>
      </c>
      <c r="B109" s="113"/>
      <c r="C109" s="118">
        <v>0</v>
      </c>
      <c r="D109" s="118">
        <v>0</v>
      </c>
      <c r="E109" s="118">
        <v>0</v>
      </c>
      <c r="F109" s="118">
        <v>0</v>
      </c>
      <c r="G109" s="118"/>
      <c r="H109" s="118"/>
      <c r="I109" s="118"/>
      <c r="J109" s="117">
        <v>0</v>
      </c>
      <c r="K109" s="117">
        <v>0</v>
      </c>
      <c r="L109" s="117">
        <v>0</v>
      </c>
      <c r="M109" s="117">
        <v>0</v>
      </c>
      <c r="N109" s="118">
        <v>3</v>
      </c>
      <c r="O109" s="117">
        <v>2</v>
      </c>
      <c r="P109" s="118">
        <f t="shared" si="29"/>
        <v>5</v>
      </c>
    </row>
    <row r="110" spans="1:16" s="105" customFormat="1" ht="22.5">
      <c r="A110" s="144" t="s">
        <v>725</v>
      </c>
      <c r="B110" s="113"/>
      <c r="C110" s="118"/>
      <c r="D110" s="118">
        <v>0</v>
      </c>
      <c r="E110" s="118"/>
      <c r="F110" s="118">
        <v>0</v>
      </c>
      <c r="G110" s="118"/>
      <c r="H110" s="118"/>
      <c r="I110" s="118"/>
      <c r="J110" s="117">
        <v>0</v>
      </c>
      <c r="K110" s="117">
        <v>0</v>
      </c>
      <c r="L110" s="117">
        <v>0</v>
      </c>
      <c r="M110" s="117">
        <v>0</v>
      </c>
      <c r="N110" s="118">
        <v>3.5</v>
      </c>
      <c r="O110" s="117">
        <v>-0.5</v>
      </c>
      <c r="P110" s="118">
        <f t="shared" si="29"/>
        <v>3</v>
      </c>
    </row>
    <row r="111" spans="1:16" s="128" customFormat="1" ht="22.5">
      <c r="A111" s="112" t="s">
        <v>71</v>
      </c>
      <c r="B111" s="113"/>
      <c r="C111" s="136">
        <f>SUM(C80:C109)</f>
        <v>166.06999999999994</v>
      </c>
      <c r="D111" s="136">
        <f>SUM(D80:D110)</f>
        <v>159.27999999999994</v>
      </c>
      <c r="E111" s="136">
        <f>SUM(E80:E105)</f>
        <v>99.79</v>
      </c>
      <c r="F111" s="136">
        <f aca="true" t="shared" si="30" ref="F111:P111">SUM(F80:F110)</f>
        <v>110.85999999999997</v>
      </c>
      <c r="G111" s="136">
        <f t="shared" si="30"/>
        <v>138.48000000000002</v>
      </c>
      <c r="H111" s="136">
        <f t="shared" si="30"/>
        <v>194.29999999999995</v>
      </c>
      <c r="I111" s="136">
        <f t="shared" si="30"/>
        <v>332.78</v>
      </c>
      <c r="J111" s="136">
        <f t="shared" si="30"/>
        <v>179.64</v>
      </c>
      <c r="K111" s="129">
        <f t="shared" si="30"/>
        <v>129.96</v>
      </c>
      <c r="L111" s="129">
        <f t="shared" si="30"/>
        <v>246.57</v>
      </c>
      <c r="M111" s="129">
        <f t="shared" si="30"/>
        <v>412.4599999999999</v>
      </c>
      <c r="N111" s="136">
        <f>SUM(N80:N110)</f>
        <v>212.84</v>
      </c>
      <c r="O111" s="129">
        <f t="shared" si="30"/>
        <v>384.90000000000003</v>
      </c>
      <c r="P111" s="136">
        <f t="shared" si="30"/>
        <v>597.74</v>
      </c>
    </row>
    <row r="112" spans="1:16" s="128" customFormat="1" ht="22.5">
      <c r="A112" s="112" t="s">
        <v>72</v>
      </c>
      <c r="B112" s="113"/>
      <c r="C112" s="136">
        <f aca="true" t="shared" si="31" ref="C112:N112">C78+C111</f>
        <v>299.99999999999994</v>
      </c>
      <c r="D112" s="136">
        <f t="shared" si="31"/>
        <v>246.44999999999993</v>
      </c>
      <c r="E112" s="136">
        <f t="shared" si="31"/>
        <v>100</v>
      </c>
      <c r="F112" s="136">
        <f t="shared" si="31"/>
        <v>160.57999999999996</v>
      </c>
      <c r="G112" s="136">
        <f>G78+G111</f>
        <v>210</v>
      </c>
      <c r="H112" s="136">
        <f>H78+H111</f>
        <v>330.99999999999994</v>
      </c>
      <c r="I112" s="136">
        <f>I78+I111</f>
        <v>541</v>
      </c>
      <c r="J112" s="136">
        <f>J78+J111</f>
        <v>328.64</v>
      </c>
      <c r="K112" s="129">
        <f t="shared" si="31"/>
        <v>200</v>
      </c>
      <c r="L112" s="129">
        <f t="shared" si="31"/>
        <v>535</v>
      </c>
      <c r="M112" s="129">
        <f t="shared" si="31"/>
        <v>681.9999999999999</v>
      </c>
      <c r="N112" s="136">
        <f t="shared" si="31"/>
        <v>300</v>
      </c>
      <c r="O112" s="129">
        <f>O78+O111</f>
        <v>625</v>
      </c>
      <c r="P112" s="136">
        <f>SUM(N112:O112)</f>
        <v>925</v>
      </c>
    </row>
    <row r="113" spans="1:16" s="105" customFormat="1" ht="22.5">
      <c r="A113" s="145" t="s">
        <v>73</v>
      </c>
      <c r="B113" s="139"/>
      <c r="C113" s="118"/>
      <c r="D113" s="118"/>
      <c r="E113" s="118"/>
      <c r="F113" s="117"/>
      <c r="G113" s="117"/>
      <c r="H113" s="118"/>
      <c r="I113" s="118"/>
      <c r="J113" s="117"/>
      <c r="K113" s="117"/>
      <c r="L113" s="117"/>
      <c r="M113" s="117"/>
      <c r="N113" s="118"/>
      <c r="O113" s="186"/>
      <c r="P113" s="138"/>
    </row>
    <row r="114" spans="1:16" s="105" customFormat="1" ht="22.5">
      <c r="A114" s="135" t="s">
        <v>74</v>
      </c>
      <c r="B114" s="113">
        <v>417</v>
      </c>
      <c r="C114" s="118">
        <v>272.85</v>
      </c>
      <c r="D114" s="118">
        <v>195.36</v>
      </c>
      <c r="E114" s="118">
        <v>205.94</v>
      </c>
      <c r="F114" s="117">
        <v>10.9</v>
      </c>
      <c r="G114" s="117">
        <v>0</v>
      </c>
      <c r="H114" s="118">
        <v>0</v>
      </c>
      <c r="I114" s="118">
        <f aca="true" t="shared" si="32" ref="I114:I138">G114+H114</f>
        <v>0</v>
      </c>
      <c r="J114" s="117">
        <v>0</v>
      </c>
      <c r="K114" s="117">
        <v>0</v>
      </c>
      <c r="L114" s="117">
        <v>0</v>
      </c>
      <c r="M114" s="117">
        <v>0</v>
      </c>
      <c r="N114" s="118">
        <v>0</v>
      </c>
      <c r="O114" s="117">
        <v>0</v>
      </c>
      <c r="P114" s="118">
        <v>0</v>
      </c>
    </row>
    <row r="115" spans="1:16" s="105" customFormat="1" ht="22.5">
      <c r="A115" s="135" t="s">
        <v>547</v>
      </c>
      <c r="B115" s="113" t="s">
        <v>615</v>
      </c>
      <c r="C115" s="118"/>
      <c r="D115" s="118">
        <v>0</v>
      </c>
      <c r="E115" s="118">
        <v>0</v>
      </c>
      <c r="F115" s="117">
        <v>13.02</v>
      </c>
      <c r="G115" s="117">
        <v>6</v>
      </c>
      <c r="H115" s="118">
        <v>37.05</v>
      </c>
      <c r="I115" s="118">
        <f t="shared" si="32"/>
        <v>43.05</v>
      </c>
      <c r="J115" s="117">
        <v>20.58</v>
      </c>
      <c r="K115" s="117">
        <v>6</v>
      </c>
      <c r="L115" s="117">
        <v>29</v>
      </c>
      <c r="M115" s="117">
        <v>35</v>
      </c>
      <c r="N115" s="118">
        <v>9</v>
      </c>
      <c r="O115" s="117">
        <v>11</v>
      </c>
      <c r="P115" s="118">
        <f>SUM(N115:O115)</f>
        <v>20</v>
      </c>
    </row>
    <row r="116" spans="1:16" s="105" customFormat="1" ht="22.5">
      <c r="A116" s="135" t="s">
        <v>586</v>
      </c>
      <c r="B116" s="113" t="s">
        <v>616</v>
      </c>
      <c r="C116" s="118"/>
      <c r="D116" s="118">
        <v>0</v>
      </c>
      <c r="E116" s="118">
        <v>0</v>
      </c>
      <c r="F116" s="117">
        <v>9.03</v>
      </c>
      <c r="G116" s="117">
        <v>10</v>
      </c>
      <c r="H116" s="118">
        <v>14.15</v>
      </c>
      <c r="I116" s="118">
        <f t="shared" si="32"/>
        <v>24.15</v>
      </c>
      <c r="J116" s="117">
        <v>16.08</v>
      </c>
      <c r="K116" s="117">
        <v>10</v>
      </c>
      <c r="L116" s="117">
        <v>18</v>
      </c>
      <c r="M116" s="117">
        <v>34</v>
      </c>
      <c r="N116" s="118">
        <v>24</v>
      </c>
      <c r="O116" s="117">
        <v>11</v>
      </c>
      <c r="P116" s="118">
        <f aca="true" t="shared" si="33" ref="P116:P138">SUM(N116:O116)</f>
        <v>35</v>
      </c>
    </row>
    <row r="117" spans="1:16" s="105" customFormat="1" ht="22.5">
      <c r="A117" s="144" t="s">
        <v>548</v>
      </c>
      <c r="B117" s="113" t="s">
        <v>617</v>
      </c>
      <c r="C117" s="118"/>
      <c r="D117" s="118">
        <v>0</v>
      </c>
      <c r="E117" s="118">
        <v>0</v>
      </c>
      <c r="F117" s="117">
        <v>0</v>
      </c>
      <c r="G117" s="117">
        <v>25</v>
      </c>
      <c r="H117" s="118">
        <v>-24.99</v>
      </c>
      <c r="I117" s="118">
        <f t="shared" si="32"/>
        <v>0.010000000000001563</v>
      </c>
      <c r="J117" s="117">
        <v>0</v>
      </c>
      <c r="K117" s="117">
        <v>25</v>
      </c>
      <c r="L117" s="117">
        <v>0</v>
      </c>
      <c r="M117" s="117">
        <v>0.01</v>
      </c>
      <c r="N117" s="118">
        <v>25</v>
      </c>
      <c r="O117" s="117">
        <v>-15</v>
      </c>
      <c r="P117" s="118">
        <f t="shared" si="33"/>
        <v>10</v>
      </c>
    </row>
    <row r="118" spans="1:16" s="105" customFormat="1" ht="22.5">
      <c r="A118" s="144" t="s">
        <v>549</v>
      </c>
      <c r="B118" s="113" t="s">
        <v>618</v>
      </c>
      <c r="C118" s="118"/>
      <c r="D118" s="118">
        <v>0</v>
      </c>
      <c r="E118" s="118">
        <v>0</v>
      </c>
      <c r="F118" s="117">
        <v>82.28</v>
      </c>
      <c r="G118" s="117">
        <v>32</v>
      </c>
      <c r="H118" s="118">
        <v>139.54</v>
      </c>
      <c r="I118" s="118">
        <f t="shared" si="32"/>
        <v>171.54</v>
      </c>
      <c r="J118" s="117">
        <v>87.74</v>
      </c>
      <c r="K118" s="117">
        <v>32.13</v>
      </c>
      <c r="L118" s="117">
        <v>107.87</v>
      </c>
      <c r="M118" s="117">
        <v>146</v>
      </c>
      <c r="N118" s="118">
        <v>44</v>
      </c>
      <c r="O118" s="117">
        <v>106</v>
      </c>
      <c r="P118" s="118">
        <f t="shared" si="33"/>
        <v>150</v>
      </c>
    </row>
    <row r="119" spans="1:16" s="105" customFormat="1" ht="22.5">
      <c r="A119" s="144" t="s">
        <v>550</v>
      </c>
      <c r="B119" s="113" t="s">
        <v>619</v>
      </c>
      <c r="C119" s="118"/>
      <c r="D119" s="118">
        <v>0</v>
      </c>
      <c r="E119" s="118">
        <v>0</v>
      </c>
      <c r="F119" s="117">
        <v>0.99</v>
      </c>
      <c r="G119" s="117">
        <v>17</v>
      </c>
      <c r="H119" s="118">
        <v>45</v>
      </c>
      <c r="I119" s="118">
        <f t="shared" si="32"/>
        <v>62</v>
      </c>
      <c r="J119" s="117">
        <v>40</v>
      </c>
      <c r="K119" s="117">
        <v>17</v>
      </c>
      <c r="L119" s="117">
        <v>55</v>
      </c>
      <c r="M119" s="117">
        <v>70</v>
      </c>
      <c r="N119" s="118">
        <v>41</v>
      </c>
      <c r="O119" s="117">
        <v>2</v>
      </c>
      <c r="P119" s="118">
        <f t="shared" si="33"/>
        <v>43</v>
      </c>
    </row>
    <row r="120" spans="1:16" s="105" customFormat="1" ht="22.5">
      <c r="A120" s="144" t="s">
        <v>551</v>
      </c>
      <c r="B120" s="113" t="s">
        <v>620</v>
      </c>
      <c r="C120" s="118"/>
      <c r="D120" s="118">
        <v>0</v>
      </c>
      <c r="E120" s="118">
        <v>0</v>
      </c>
      <c r="F120" s="117">
        <v>51.73</v>
      </c>
      <c r="G120" s="117">
        <v>40</v>
      </c>
      <c r="H120" s="118">
        <v>15</v>
      </c>
      <c r="I120" s="118">
        <f t="shared" si="32"/>
        <v>55</v>
      </c>
      <c r="J120" s="117">
        <v>43.87</v>
      </c>
      <c r="K120" s="117">
        <v>40</v>
      </c>
      <c r="L120" s="117">
        <v>10</v>
      </c>
      <c r="M120" s="117">
        <v>45</v>
      </c>
      <c r="N120" s="118">
        <v>40</v>
      </c>
      <c r="O120" s="117">
        <v>-10</v>
      </c>
      <c r="P120" s="118">
        <f t="shared" si="33"/>
        <v>30</v>
      </c>
    </row>
    <row r="121" spans="1:16" s="105" customFormat="1" ht="22.5" customHeight="1">
      <c r="A121" s="144" t="s">
        <v>552</v>
      </c>
      <c r="B121" s="113" t="s">
        <v>621</v>
      </c>
      <c r="C121" s="118"/>
      <c r="D121" s="118">
        <v>0</v>
      </c>
      <c r="E121" s="118">
        <v>0</v>
      </c>
      <c r="F121" s="117">
        <v>3.16</v>
      </c>
      <c r="G121" s="117">
        <v>8</v>
      </c>
      <c r="H121" s="118">
        <v>0</v>
      </c>
      <c r="I121" s="118">
        <f t="shared" si="32"/>
        <v>8</v>
      </c>
      <c r="J121" s="117">
        <v>4.29</v>
      </c>
      <c r="K121" s="117">
        <v>8</v>
      </c>
      <c r="L121" s="117">
        <v>-1</v>
      </c>
      <c r="M121" s="117">
        <v>4.65</v>
      </c>
      <c r="N121" s="118">
        <v>5.5</v>
      </c>
      <c r="O121" s="117">
        <v>3</v>
      </c>
      <c r="P121" s="118">
        <f t="shared" si="33"/>
        <v>8.5</v>
      </c>
    </row>
    <row r="122" spans="1:16" s="105" customFormat="1" ht="22.5">
      <c r="A122" s="144" t="s">
        <v>553</v>
      </c>
      <c r="B122" s="113" t="s">
        <v>622</v>
      </c>
      <c r="C122" s="118"/>
      <c r="D122" s="118">
        <v>0</v>
      </c>
      <c r="E122" s="118">
        <v>0</v>
      </c>
      <c r="F122" s="117">
        <v>10.95</v>
      </c>
      <c r="G122" s="117">
        <v>6</v>
      </c>
      <c r="H122" s="118">
        <v>9.25</v>
      </c>
      <c r="I122" s="118">
        <f t="shared" si="32"/>
        <v>15.25</v>
      </c>
      <c r="J122" s="117">
        <v>11.43</v>
      </c>
      <c r="K122" s="117">
        <v>6</v>
      </c>
      <c r="L122" s="117">
        <v>13</v>
      </c>
      <c r="M122" s="117">
        <v>13.76</v>
      </c>
      <c r="N122" s="118">
        <v>12</v>
      </c>
      <c r="O122" s="117">
        <v>1</v>
      </c>
      <c r="P122" s="118">
        <f t="shared" si="33"/>
        <v>13</v>
      </c>
    </row>
    <row r="123" spans="1:16" s="105" customFormat="1" ht="25.5" customHeight="1">
      <c r="A123" s="144" t="s">
        <v>554</v>
      </c>
      <c r="B123" s="113" t="s">
        <v>623</v>
      </c>
      <c r="C123" s="118"/>
      <c r="D123" s="118">
        <v>0</v>
      </c>
      <c r="E123" s="118">
        <v>0</v>
      </c>
      <c r="F123" s="117">
        <v>3.34</v>
      </c>
      <c r="G123" s="117">
        <v>5</v>
      </c>
      <c r="H123" s="118">
        <v>2</v>
      </c>
      <c r="I123" s="118">
        <f t="shared" si="32"/>
        <v>7</v>
      </c>
      <c r="J123" s="117">
        <v>1.29</v>
      </c>
      <c r="K123" s="117">
        <v>5</v>
      </c>
      <c r="L123" s="117">
        <v>0</v>
      </c>
      <c r="M123" s="117">
        <v>3.3</v>
      </c>
      <c r="N123" s="118">
        <v>3</v>
      </c>
      <c r="O123" s="117">
        <v>0</v>
      </c>
      <c r="P123" s="118">
        <f t="shared" si="33"/>
        <v>3</v>
      </c>
    </row>
    <row r="124" spans="1:16" s="105" customFormat="1" ht="32.25" customHeight="1">
      <c r="A124" s="144" t="s">
        <v>624</v>
      </c>
      <c r="B124" s="113" t="s">
        <v>625</v>
      </c>
      <c r="C124" s="118"/>
      <c r="D124" s="118">
        <v>0</v>
      </c>
      <c r="E124" s="118">
        <v>0</v>
      </c>
      <c r="F124" s="117">
        <v>14.63</v>
      </c>
      <c r="G124" s="117">
        <v>30</v>
      </c>
      <c r="H124" s="118">
        <v>-14</v>
      </c>
      <c r="I124" s="118">
        <f t="shared" si="32"/>
        <v>16</v>
      </c>
      <c r="J124" s="117">
        <v>8.43</v>
      </c>
      <c r="K124" s="117">
        <v>0</v>
      </c>
      <c r="L124" s="117">
        <v>6.5</v>
      </c>
      <c r="M124" s="117">
        <v>8.5</v>
      </c>
      <c r="N124" s="118">
        <v>0</v>
      </c>
      <c r="O124" s="117">
        <v>0</v>
      </c>
      <c r="P124" s="118">
        <f t="shared" si="33"/>
        <v>0</v>
      </c>
    </row>
    <row r="125" spans="1:16" s="105" customFormat="1" ht="22.5">
      <c r="A125" s="144" t="s">
        <v>555</v>
      </c>
      <c r="B125" s="113" t="s">
        <v>626</v>
      </c>
      <c r="C125" s="118"/>
      <c r="D125" s="118">
        <v>0</v>
      </c>
      <c r="E125" s="118">
        <v>0</v>
      </c>
      <c r="F125" s="117">
        <v>21.2</v>
      </c>
      <c r="G125" s="117">
        <v>20</v>
      </c>
      <c r="H125" s="118">
        <v>-8</v>
      </c>
      <c r="I125" s="118">
        <f t="shared" si="32"/>
        <v>12</v>
      </c>
      <c r="J125" s="117">
        <v>20.15</v>
      </c>
      <c r="K125" s="117">
        <v>20</v>
      </c>
      <c r="L125" s="117">
        <v>2.5</v>
      </c>
      <c r="M125" s="117">
        <v>20.5</v>
      </c>
      <c r="N125" s="118">
        <v>25</v>
      </c>
      <c r="O125" s="117">
        <v>0</v>
      </c>
      <c r="P125" s="118">
        <f t="shared" si="33"/>
        <v>25</v>
      </c>
    </row>
    <row r="126" spans="1:16" s="105" customFormat="1" ht="22.5">
      <c r="A126" s="144" t="s">
        <v>556</v>
      </c>
      <c r="B126" s="113" t="s">
        <v>627</v>
      </c>
      <c r="C126" s="118"/>
      <c r="D126" s="118">
        <v>0</v>
      </c>
      <c r="E126" s="118">
        <v>0</v>
      </c>
      <c r="F126" s="117">
        <v>4.11</v>
      </c>
      <c r="G126" s="117">
        <v>1.5</v>
      </c>
      <c r="H126" s="118">
        <v>3</v>
      </c>
      <c r="I126" s="118">
        <f t="shared" si="32"/>
        <v>4.5</v>
      </c>
      <c r="J126" s="117">
        <v>2.39</v>
      </c>
      <c r="K126" s="117">
        <v>1.5</v>
      </c>
      <c r="L126" s="117">
        <v>2.5</v>
      </c>
      <c r="M126" s="117">
        <v>3.3</v>
      </c>
      <c r="N126" s="118">
        <v>4</v>
      </c>
      <c r="O126" s="117">
        <v>-1</v>
      </c>
      <c r="P126" s="118">
        <f t="shared" si="33"/>
        <v>3</v>
      </c>
    </row>
    <row r="127" spans="1:16" s="105" customFormat="1" ht="22.5">
      <c r="A127" s="144" t="s">
        <v>557</v>
      </c>
      <c r="B127" s="113" t="s">
        <v>628</v>
      </c>
      <c r="C127" s="118"/>
      <c r="D127" s="118">
        <v>0</v>
      </c>
      <c r="E127" s="118">
        <v>0</v>
      </c>
      <c r="F127" s="117">
        <v>1.17</v>
      </c>
      <c r="G127" s="117">
        <v>4</v>
      </c>
      <c r="H127" s="118">
        <v>2.75</v>
      </c>
      <c r="I127" s="118">
        <f t="shared" si="32"/>
        <v>6.75</v>
      </c>
      <c r="J127" s="117">
        <v>5.5</v>
      </c>
      <c r="K127" s="117">
        <v>4</v>
      </c>
      <c r="L127" s="117">
        <v>2</v>
      </c>
      <c r="M127" s="117">
        <v>6</v>
      </c>
      <c r="N127" s="118">
        <v>5</v>
      </c>
      <c r="O127" s="117">
        <v>-2</v>
      </c>
      <c r="P127" s="118">
        <f t="shared" si="33"/>
        <v>3</v>
      </c>
    </row>
    <row r="128" spans="1:16" s="105" customFormat="1" ht="22.5">
      <c r="A128" s="144" t="s">
        <v>629</v>
      </c>
      <c r="B128" s="113" t="s">
        <v>415</v>
      </c>
      <c r="C128" s="118"/>
      <c r="D128" s="118">
        <v>0</v>
      </c>
      <c r="E128" s="118">
        <v>0</v>
      </c>
      <c r="F128" s="117">
        <v>3.04</v>
      </c>
      <c r="G128" s="117">
        <v>1</v>
      </c>
      <c r="H128" s="118">
        <v>22.25</v>
      </c>
      <c r="I128" s="118">
        <f t="shared" si="32"/>
        <v>23.25</v>
      </c>
      <c r="J128" s="117">
        <v>25.09</v>
      </c>
      <c r="K128" s="117">
        <v>1</v>
      </c>
      <c r="L128" s="117">
        <v>24</v>
      </c>
      <c r="M128" s="117">
        <v>23.4</v>
      </c>
      <c r="N128" s="118">
        <v>10</v>
      </c>
      <c r="O128" s="117">
        <v>5</v>
      </c>
      <c r="P128" s="118">
        <f t="shared" si="33"/>
        <v>15</v>
      </c>
    </row>
    <row r="129" spans="1:16" s="105" customFormat="1" ht="22.5">
      <c r="A129" s="144" t="s">
        <v>630</v>
      </c>
      <c r="B129" s="113" t="s">
        <v>631</v>
      </c>
      <c r="C129" s="118"/>
      <c r="D129" s="118">
        <v>0</v>
      </c>
      <c r="E129" s="118"/>
      <c r="F129" s="117">
        <v>0</v>
      </c>
      <c r="G129" s="117">
        <v>5</v>
      </c>
      <c r="H129" s="118">
        <v>-1</v>
      </c>
      <c r="I129" s="118">
        <f t="shared" si="32"/>
        <v>4</v>
      </c>
      <c r="J129" s="117">
        <v>2.13</v>
      </c>
      <c r="K129" s="117">
        <v>5</v>
      </c>
      <c r="L129" s="117">
        <v>-3</v>
      </c>
      <c r="M129" s="117">
        <v>2.5</v>
      </c>
      <c r="N129" s="118">
        <v>5</v>
      </c>
      <c r="O129" s="117">
        <v>0</v>
      </c>
      <c r="P129" s="118">
        <f t="shared" si="33"/>
        <v>5</v>
      </c>
    </row>
    <row r="130" spans="1:16" s="105" customFormat="1" ht="22.5">
      <c r="A130" s="135" t="s">
        <v>632</v>
      </c>
      <c r="B130" s="113">
        <v>444</v>
      </c>
      <c r="C130" s="118">
        <v>0.02</v>
      </c>
      <c r="D130" s="118">
        <v>0</v>
      </c>
      <c r="E130" s="118">
        <v>0</v>
      </c>
      <c r="F130" s="117">
        <v>0</v>
      </c>
      <c r="G130" s="117">
        <v>0</v>
      </c>
      <c r="H130" s="118">
        <v>0</v>
      </c>
      <c r="I130" s="117">
        <f t="shared" si="32"/>
        <v>0</v>
      </c>
      <c r="J130" s="117">
        <v>0</v>
      </c>
      <c r="K130" s="117">
        <v>0</v>
      </c>
      <c r="L130" s="117">
        <v>0</v>
      </c>
      <c r="M130" s="117">
        <v>0</v>
      </c>
      <c r="N130" s="118">
        <v>0</v>
      </c>
      <c r="O130" s="117">
        <v>0</v>
      </c>
      <c r="P130" s="118">
        <f t="shared" si="33"/>
        <v>0</v>
      </c>
    </row>
    <row r="131" spans="1:16" s="105" customFormat="1" ht="22.5">
      <c r="A131" s="135" t="s">
        <v>633</v>
      </c>
      <c r="B131" s="113" t="s">
        <v>634</v>
      </c>
      <c r="C131" s="118">
        <v>5</v>
      </c>
      <c r="D131" s="118">
        <v>1.79</v>
      </c>
      <c r="E131" s="118">
        <v>0</v>
      </c>
      <c r="F131" s="117">
        <v>1.53</v>
      </c>
      <c r="G131" s="117">
        <v>3</v>
      </c>
      <c r="H131" s="118">
        <v>0</v>
      </c>
      <c r="I131" s="117">
        <f t="shared" si="32"/>
        <v>3</v>
      </c>
      <c r="J131" s="117">
        <v>1.93</v>
      </c>
      <c r="K131" s="117">
        <v>3</v>
      </c>
      <c r="L131" s="117">
        <v>0</v>
      </c>
      <c r="M131" s="117">
        <v>0.01</v>
      </c>
      <c r="N131" s="118">
        <v>1</v>
      </c>
      <c r="O131" s="117">
        <v>2</v>
      </c>
      <c r="P131" s="118">
        <f t="shared" si="33"/>
        <v>3</v>
      </c>
    </row>
    <row r="132" spans="1:16" s="105" customFormat="1" ht="22.5">
      <c r="A132" s="135" t="s">
        <v>635</v>
      </c>
      <c r="B132" s="113">
        <v>424</v>
      </c>
      <c r="C132" s="118">
        <v>78</v>
      </c>
      <c r="D132" s="118">
        <v>56.39</v>
      </c>
      <c r="E132" s="118">
        <v>7</v>
      </c>
      <c r="F132" s="117">
        <v>54.93</v>
      </c>
      <c r="G132" s="117">
        <v>35</v>
      </c>
      <c r="H132" s="118">
        <v>24</v>
      </c>
      <c r="I132" s="117">
        <f t="shared" si="32"/>
        <v>59</v>
      </c>
      <c r="J132" s="117">
        <v>55.45</v>
      </c>
      <c r="K132" s="117">
        <v>35</v>
      </c>
      <c r="L132" s="117">
        <v>24</v>
      </c>
      <c r="M132" s="117">
        <v>58.02</v>
      </c>
      <c r="N132" s="118">
        <v>50</v>
      </c>
      <c r="O132" s="117">
        <v>2</v>
      </c>
      <c r="P132" s="118">
        <f t="shared" si="33"/>
        <v>52</v>
      </c>
    </row>
    <row r="133" spans="1:16" s="105" customFormat="1" ht="22.5">
      <c r="A133" s="135" t="s">
        <v>636</v>
      </c>
      <c r="B133" s="113">
        <v>426</v>
      </c>
      <c r="C133" s="118">
        <v>2.25</v>
      </c>
      <c r="D133" s="118">
        <v>0.45</v>
      </c>
      <c r="E133" s="118">
        <v>0</v>
      </c>
      <c r="F133" s="117">
        <v>0.62</v>
      </c>
      <c r="G133" s="117">
        <v>2</v>
      </c>
      <c r="H133" s="118">
        <v>0</v>
      </c>
      <c r="I133" s="117">
        <f t="shared" si="32"/>
        <v>2</v>
      </c>
      <c r="J133" s="117">
        <v>1.79</v>
      </c>
      <c r="K133" s="117">
        <v>2</v>
      </c>
      <c r="L133" s="117">
        <v>1</v>
      </c>
      <c r="M133" s="117">
        <v>2</v>
      </c>
      <c r="N133" s="118">
        <v>2</v>
      </c>
      <c r="O133" s="117">
        <v>1</v>
      </c>
      <c r="P133" s="118">
        <f t="shared" si="33"/>
        <v>3</v>
      </c>
    </row>
    <row r="134" spans="1:16" s="105" customFormat="1" ht="22.5">
      <c r="A134" s="135" t="s">
        <v>637</v>
      </c>
      <c r="B134" s="113">
        <v>420</v>
      </c>
      <c r="C134" s="118">
        <v>70</v>
      </c>
      <c r="D134" s="118">
        <v>64.84</v>
      </c>
      <c r="E134" s="118">
        <v>7</v>
      </c>
      <c r="F134" s="117">
        <v>75.12</v>
      </c>
      <c r="G134" s="117">
        <v>60</v>
      </c>
      <c r="H134" s="118">
        <v>15.4</v>
      </c>
      <c r="I134" s="117">
        <f t="shared" si="32"/>
        <v>75.4</v>
      </c>
      <c r="J134" s="117">
        <v>53.91</v>
      </c>
      <c r="K134" s="117">
        <v>60</v>
      </c>
      <c r="L134" s="117">
        <v>9.28</v>
      </c>
      <c r="M134" s="117">
        <v>59.48</v>
      </c>
      <c r="N134" s="118">
        <v>50</v>
      </c>
      <c r="O134" s="117">
        <v>20</v>
      </c>
      <c r="P134" s="118">
        <f t="shared" si="33"/>
        <v>70</v>
      </c>
    </row>
    <row r="135" spans="1:16" s="105" customFormat="1" ht="22.5">
      <c r="A135" s="135" t="s">
        <v>638</v>
      </c>
      <c r="B135" s="113"/>
      <c r="C135" s="118">
        <v>0.01</v>
      </c>
      <c r="D135" s="118">
        <v>0</v>
      </c>
      <c r="E135" s="118">
        <v>0</v>
      </c>
      <c r="F135" s="117">
        <v>0</v>
      </c>
      <c r="G135" s="117">
        <v>0</v>
      </c>
      <c r="H135" s="118">
        <v>0</v>
      </c>
      <c r="I135" s="117">
        <f t="shared" si="32"/>
        <v>0</v>
      </c>
      <c r="J135" s="117">
        <v>0</v>
      </c>
      <c r="K135" s="117">
        <v>0</v>
      </c>
      <c r="L135" s="117">
        <v>0</v>
      </c>
      <c r="M135" s="117">
        <v>0</v>
      </c>
      <c r="N135" s="118">
        <v>0</v>
      </c>
      <c r="O135" s="117">
        <v>0</v>
      </c>
      <c r="P135" s="118">
        <f t="shared" si="33"/>
        <v>0</v>
      </c>
    </row>
    <row r="136" spans="1:16" s="105" customFormat="1" ht="22.5">
      <c r="A136" s="135" t="s">
        <v>639</v>
      </c>
      <c r="B136" s="113">
        <v>445</v>
      </c>
      <c r="C136" s="118">
        <v>0.2</v>
      </c>
      <c r="D136" s="118">
        <v>0</v>
      </c>
      <c r="E136" s="118">
        <v>0</v>
      </c>
      <c r="F136" s="117">
        <v>0</v>
      </c>
      <c r="G136" s="117">
        <v>0.02</v>
      </c>
      <c r="H136" s="118">
        <v>-0.01</v>
      </c>
      <c r="I136" s="117">
        <f t="shared" si="32"/>
        <v>0.01</v>
      </c>
      <c r="J136" s="117">
        <v>0</v>
      </c>
      <c r="K136" s="117">
        <v>0.02</v>
      </c>
      <c r="L136" s="117">
        <v>0.98</v>
      </c>
      <c r="M136" s="117">
        <v>0.01</v>
      </c>
      <c r="N136" s="118">
        <v>0.02</v>
      </c>
      <c r="O136" s="117">
        <v>0</v>
      </c>
      <c r="P136" s="118">
        <f t="shared" si="33"/>
        <v>0.02</v>
      </c>
    </row>
    <row r="137" spans="1:16" s="105" customFormat="1" ht="22.5">
      <c r="A137" s="135" t="s">
        <v>640</v>
      </c>
      <c r="B137" s="113" t="s">
        <v>76</v>
      </c>
      <c r="C137" s="118">
        <v>0.02</v>
      </c>
      <c r="D137" s="118">
        <v>0</v>
      </c>
      <c r="E137" s="118">
        <v>0</v>
      </c>
      <c r="F137" s="117">
        <v>0</v>
      </c>
      <c r="G137" s="117">
        <v>0</v>
      </c>
      <c r="H137" s="118">
        <v>0</v>
      </c>
      <c r="I137" s="117">
        <f t="shared" si="32"/>
        <v>0</v>
      </c>
      <c r="J137" s="117">
        <v>0</v>
      </c>
      <c r="K137" s="117">
        <v>0</v>
      </c>
      <c r="L137" s="117">
        <v>0</v>
      </c>
      <c r="M137" s="117">
        <v>0</v>
      </c>
      <c r="N137" s="118">
        <v>0</v>
      </c>
      <c r="O137" s="117">
        <v>0</v>
      </c>
      <c r="P137" s="118">
        <f t="shared" si="33"/>
        <v>0</v>
      </c>
    </row>
    <row r="138" spans="1:16" s="105" customFormat="1" ht="22.5">
      <c r="A138" s="140" t="s">
        <v>641</v>
      </c>
      <c r="B138" s="113">
        <v>443</v>
      </c>
      <c r="C138" s="118">
        <v>4</v>
      </c>
      <c r="D138" s="118">
        <v>1.99</v>
      </c>
      <c r="E138" s="118">
        <v>0</v>
      </c>
      <c r="F138" s="117">
        <v>1.5</v>
      </c>
      <c r="G138" s="117">
        <v>3</v>
      </c>
      <c r="H138" s="118">
        <v>-1</v>
      </c>
      <c r="I138" s="117">
        <f t="shared" si="32"/>
        <v>2</v>
      </c>
      <c r="J138" s="117">
        <v>2.28</v>
      </c>
      <c r="K138" s="117">
        <v>3</v>
      </c>
      <c r="L138" s="117">
        <v>0</v>
      </c>
      <c r="M138" s="117">
        <v>3</v>
      </c>
      <c r="N138" s="118">
        <v>4.5</v>
      </c>
      <c r="O138" s="117">
        <v>-1.5</v>
      </c>
      <c r="P138" s="118">
        <f t="shared" si="33"/>
        <v>3</v>
      </c>
    </row>
    <row r="139" spans="1:16" s="105" customFormat="1" ht="22.5">
      <c r="A139" s="112" t="s">
        <v>77</v>
      </c>
      <c r="B139" s="113"/>
      <c r="C139" s="136">
        <f aca="true" t="shared" si="34" ref="C139:P139">SUM(C114:C138)</f>
        <v>432.34999999999997</v>
      </c>
      <c r="D139" s="136">
        <f t="shared" si="34"/>
        <v>320.82000000000005</v>
      </c>
      <c r="E139" s="136">
        <f t="shared" si="34"/>
        <v>219.94</v>
      </c>
      <c r="F139" s="136">
        <f t="shared" si="34"/>
        <v>363.24999999999994</v>
      </c>
      <c r="G139" s="136">
        <f t="shared" si="34"/>
        <v>313.52</v>
      </c>
      <c r="H139" s="136">
        <f t="shared" si="34"/>
        <v>280.39</v>
      </c>
      <c r="I139" s="136">
        <f t="shared" si="34"/>
        <v>593.91</v>
      </c>
      <c r="J139" s="136">
        <f t="shared" si="34"/>
        <v>404.3299999999999</v>
      </c>
      <c r="K139" s="129">
        <f t="shared" si="34"/>
        <v>283.65</v>
      </c>
      <c r="L139" s="129">
        <f t="shared" si="34"/>
        <v>301.63</v>
      </c>
      <c r="M139" s="129">
        <f t="shared" si="34"/>
        <v>538.4399999999999</v>
      </c>
      <c r="N139" s="136">
        <f t="shared" si="34"/>
        <v>360.02</v>
      </c>
      <c r="O139" s="129">
        <f t="shared" si="34"/>
        <v>134.5</v>
      </c>
      <c r="P139" s="136">
        <f t="shared" si="34"/>
        <v>494.52</v>
      </c>
    </row>
    <row r="140" spans="1:16" s="105" customFormat="1" ht="22.5">
      <c r="A140" s="112" t="s">
        <v>56</v>
      </c>
      <c r="B140" s="113"/>
      <c r="C140" s="118"/>
      <c r="D140" s="118"/>
      <c r="E140" s="118"/>
      <c r="F140" s="117"/>
      <c r="G140" s="117"/>
      <c r="H140" s="118"/>
      <c r="I140" s="118"/>
      <c r="J140" s="117"/>
      <c r="K140" s="117"/>
      <c r="L140" s="121"/>
      <c r="M140" s="121"/>
      <c r="N140" s="118"/>
      <c r="O140" s="117"/>
      <c r="P140" s="118"/>
    </row>
    <row r="141" spans="1:16" s="105" customFormat="1" ht="26.25" customHeight="1">
      <c r="A141" s="135" t="s">
        <v>479</v>
      </c>
      <c r="B141" s="113">
        <v>434</v>
      </c>
      <c r="C141" s="147">
        <v>463</v>
      </c>
      <c r="D141" s="147">
        <v>334.52</v>
      </c>
      <c r="E141" s="147">
        <v>430.39</v>
      </c>
      <c r="F141" s="147">
        <v>99.09</v>
      </c>
      <c r="G141" s="218">
        <v>152.13</v>
      </c>
      <c r="H141" s="218">
        <v>752.28</v>
      </c>
      <c r="I141" s="147">
        <v>475.1</v>
      </c>
      <c r="J141" s="148">
        <v>605.8</v>
      </c>
      <c r="K141" s="148">
        <v>77</v>
      </c>
      <c r="L141" s="148">
        <v>788.24</v>
      </c>
      <c r="M141" s="148">
        <v>969.31</v>
      </c>
      <c r="N141" s="147">
        <v>139.47</v>
      </c>
      <c r="O141" s="117">
        <v>929.22</v>
      </c>
      <c r="P141" s="118">
        <f>SUM(N141:O141)</f>
        <v>1068.69</v>
      </c>
    </row>
    <row r="142" spans="1:16" s="105" customFormat="1" ht="26.25" customHeight="1">
      <c r="A142" s="135" t="s">
        <v>480</v>
      </c>
      <c r="B142" s="113">
        <v>429</v>
      </c>
      <c r="C142" s="147">
        <v>498</v>
      </c>
      <c r="D142" s="147">
        <v>336.17</v>
      </c>
      <c r="E142" s="147">
        <v>417.27</v>
      </c>
      <c r="F142" s="147">
        <v>129.74</v>
      </c>
      <c r="G142" s="219"/>
      <c r="H142" s="220"/>
      <c r="I142" s="147">
        <v>429.31</v>
      </c>
      <c r="J142" s="148">
        <v>327.15</v>
      </c>
      <c r="K142" s="148">
        <v>74</v>
      </c>
      <c r="L142" s="148">
        <v>527.9</v>
      </c>
      <c r="M142" s="148">
        <v>671.28</v>
      </c>
      <c r="N142" s="147">
        <v>114.1</v>
      </c>
      <c r="O142" s="117">
        <v>681.08</v>
      </c>
      <c r="P142" s="118">
        <f aca="true" t="shared" si="35" ref="P142:P158">SUM(N142:O142)</f>
        <v>795.1800000000001</v>
      </c>
    </row>
    <row r="143" spans="1:16" s="105" customFormat="1" ht="22.5">
      <c r="A143" s="135" t="s">
        <v>78</v>
      </c>
      <c r="B143" s="113"/>
      <c r="C143" s="118">
        <v>0.02</v>
      </c>
      <c r="D143" s="118">
        <v>0</v>
      </c>
      <c r="E143" s="118">
        <v>0</v>
      </c>
      <c r="F143" s="117">
        <v>0</v>
      </c>
      <c r="G143" s="117">
        <v>0</v>
      </c>
      <c r="H143" s="118">
        <v>0</v>
      </c>
      <c r="I143" s="118">
        <f aca="true" t="shared" si="36" ref="I143:I155">G143+H143</f>
        <v>0</v>
      </c>
      <c r="J143" s="117">
        <v>0</v>
      </c>
      <c r="K143" s="117">
        <v>0</v>
      </c>
      <c r="L143" s="117">
        <v>0</v>
      </c>
      <c r="M143" s="117">
        <v>0</v>
      </c>
      <c r="N143" s="118">
        <v>0</v>
      </c>
      <c r="O143" s="117">
        <v>0</v>
      </c>
      <c r="P143" s="118">
        <f t="shared" si="35"/>
        <v>0</v>
      </c>
    </row>
    <row r="144" spans="1:16" s="105" customFormat="1" ht="24">
      <c r="A144" s="135" t="s">
        <v>79</v>
      </c>
      <c r="B144" s="113" t="s">
        <v>80</v>
      </c>
      <c r="C144" s="118">
        <v>0.01</v>
      </c>
      <c r="D144" s="118">
        <v>0</v>
      </c>
      <c r="E144" s="118">
        <v>0</v>
      </c>
      <c r="F144" s="117">
        <v>0</v>
      </c>
      <c r="G144" s="117">
        <v>0</v>
      </c>
      <c r="H144" s="118">
        <v>0</v>
      </c>
      <c r="I144" s="118">
        <f t="shared" si="36"/>
        <v>0</v>
      </c>
      <c r="J144" s="117">
        <v>0</v>
      </c>
      <c r="K144" s="117">
        <v>0</v>
      </c>
      <c r="L144" s="117">
        <v>0</v>
      </c>
      <c r="M144" s="117">
        <v>0</v>
      </c>
      <c r="N144" s="118">
        <v>0</v>
      </c>
      <c r="O144" s="117">
        <v>0</v>
      </c>
      <c r="P144" s="118">
        <f t="shared" si="35"/>
        <v>0</v>
      </c>
    </row>
    <row r="145" spans="1:16" s="105" customFormat="1" ht="22.5">
      <c r="A145" s="135" t="s">
        <v>81</v>
      </c>
      <c r="B145" s="113" t="s">
        <v>82</v>
      </c>
      <c r="C145" s="118">
        <v>67</v>
      </c>
      <c r="D145" s="118">
        <v>53.44</v>
      </c>
      <c r="E145" s="118">
        <v>13</v>
      </c>
      <c r="F145" s="117">
        <v>120.38</v>
      </c>
      <c r="G145" s="117">
        <v>75.25</v>
      </c>
      <c r="H145" s="118">
        <v>47.7</v>
      </c>
      <c r="I145" s="118">
        <f t="shared" si="36"/>
        <v>122.95</v>
      </c>
      <c r="J145" s="117">
        <v>73.5</v>
      </c>
      <c r="K145" s="117">
        <v>75.25</v>
      </c>
      <c r="L145" s="117">
        <v>35</v>
      </c>
      <c r="M145" s="117">
        <v>86</v>
      </c>
      <c r="N145" s="118">
        <v>86</v>
      </c>
      <c r="O145" s="117">
        <v>1</v>
      </c>
      <c r="P145" s="118">
        <f t="shared" si="35"/>
        <v>87</v>
      </c>
    </row>
    <row r="146" spans="1:16" s="105" customFormat="1" ht="22.5">
      <c r="A146" s="135" t="s">
        <v>83</v>
      </c>
      <c r="B146" s="113" t="s">
        <v>84</v>
      </c>
      <c r="C146" s="118">
        <v>0.1</v>
      </c>
      <c r="D146" s="118">
        <v>0</v>
      </c>
      <c r="E146" s="118">
        <v>-0.5</v>
      </c>
      <c r="F146" s="117">
        <v>0</v>
      </c>
      <c r="G146" s="117">
        <v>1</v>
      </c>
      <c r="H146" s="118">
        <v>-0.99</v>
      </c>
      <c r="I146" s="118">
        <f t="shared" si="36"/>
        <v>0.010000000000000009</v>
      </c>
      <c r="J146" s="117">
        <v>0</v>
      </c>
      <c r="K146" s="117">
        <v>1</v>
      </c>
      <c r="L146" s="117">
        <v>0</v>
      </c>
      <c r="M146" s="117">
        <v>0.01</v>
      </c>
      <c r="N146" s="118">
        <v>0.01</v>
      </c>
      <c r="O146" s="117">
        <v>0</v>
      </c>
      <c r="P146" s="118">
        <f t="shared" si="35"/>
        <v>0.01</v>
      </c>
    </row>
    <row r="147" spans="1:16" s="105" customFormat="1" ht="22.5">
      <c r="A147" s="135" t="s">
        <v>85</v>
      </c>
      <c r="B147" s="113">
        <v>442</v>
      </c>
      <c r="C147" s="118">
        <v>0.01</v>
      </c>
      <c r="D147" s="118">
        <v>0</v>
      </c>
      <c r="E147" s="118">
        <v>0</v>
      </c>
      <c r="F147" s="117">
        <v>0</v>
      </c>
      <c r="G147" s="117">
        <v>0</v>
      </c>
      <c r="H147" s="118">
        <v>0</v>
      </c>
      <c r="I147" s="118">
        <f t="shared" si="36"/>
        <v>0</v>
      </c>
      <c r="J147" s="117">
        <v>0</v>
      </c>
      <c r="K147" s="117">
        <v>0</v>
      </c>
      <c r="L147" s="117">
        <v>0</v>
      </c>
      <c r="M147" s="117">
        <v>0</v>
      </c>
      <c r="N147" s="118">
        <v>0</v>
      </c>
      <c r="O147" s="117">
        <v>0</v>
      </c>
      <c r="P147" s="118">
        <f t="shared" si="35"/>
        <v>0</v>
      </c>
    </row>
    <row r="148" spans="1:16" s="105" customFormat="1" ht="22.5">
      <c r="A148" s="135" t="s">
        <v>558</v>
      </c>
      <c r="B148" s="113" t="s">
        <v>414</v>
      </c>
      <c r="C148" s="118">
        <v>3</v>
      </c>
      <c r="D148" s="118">
        <v>2.96</v>
      </c>
      <c r="E148" s="118">
        <v>0</v>
      </c>
      <c r="F148" s="117">
        <v>0</v>
      </c>
      <c r="G148" s="117">
        <v>3</v>
      </c>
      <c r="H148" s="118">
        <v>1</v>
      </c>
      <c r="I148" s="118">
        <f t="shared" si="36"/>
        <v>4</v>
      </c>
      <c r="J148" s="117">
        <v>0.53</v>
      </c>
      <c r="K148" s="117">
        <v>3</v>
      </c>
      <c r="L148" s="117">
        <v>17</v>
      </c>
      <c r="M148" s="117">
        <v>20</v>
      </c>
      <c r="N148" s="118">
        <v>21</v>
      </c>
      <c r="O148" s="117">
        <v>5</v>
      </c>
      <c r="P148" s="118">
        <f t="shared" si="35"/>
        <v>26</v>
      </c>
    </row>
    <row r="149" spans="1:16" s="105" customFormat="1" ht="22.5">
      <c r="A149" s="135" t="s">
        <v>559</v>
      </c>
      <c r="B149" s="113">
        <v>422</v>
      </c>
      <c r="C149" s="118">
        <v>12</v>
      </c>
      <c r="D149" s="118">
        <v>0</v>
      </c>
      <c r="E149" s="118">
        <v>-3</v>
      </c>
      <c r="F149" s="117">
        <v>0</v>
      </c>
      <c r="G149" s="117">
        <v>3</v>
      </c>
      <c r="H149" s="118">
        <v>5.75</v>
      </c>
      <c r="I149" s="118">
        <f t="shared" si="36"/>
        <v>8.75</v>
      </c>
      <c r="J149" s="117">
        <v>2.65</v>
      </c>
      <c r="K149" s="117">
        <v>3</v>
      </c>
      <c r="L149" s="117">
        <v>7</v>
      </c>
      <c r="M149" s="117">
        <v>10</v>
      </c>
      <c r="N149" s="118">
        <v>4.5</v>
      </c>
      <c r="O149" s="117">
        <v>0</v>
      </c>
      <c r="P149" s="118">
        <f t="shared" si="35"/>
        <v>4.5</v>
      </c>
    </row>
    <row r="150" spans="1:16" s="105" customFormat="1" ht="22.5">
      <c r="A150" s="135" t="s">
        <v>86</v>
      </c>
      <c r="B150" s="113" t="s">
        <v>748</v>
      </c>
      <c r="C150" s="118">
        <v>2</v>
      </c>
      <c r="D150" s="118">
        <v>2</v>
      </c>
      <c r="E150" s="118">
        <v>0</v>
      </c>
      <c r="F150" s="117">
        <v>2</v>
      </c>
      <c r="G150" s="117">
        <v>2</v>
      </c>
      <c r="H150" s="118">
        <v>1</v>
      </c>
      <c r="I150" s="118">
        <f t="shared" si="36"/>
        <v>3</v>
      </c>
      <c r="J150" s="117">
        <v>2</v>
      </c>
      <c r="K150" s="117">
        <v>2</v>
      </c>
      <c r="L150" s="117">
        <v>1</v>
      </c>
      <c r="M150" s="117">
        <v>3</v>
      </c>
      <c r="N150" s="118">
        <v>3</v>
      </c>
      <c r="O150" s="117">
        <v>0</v>
      </c>
      <c r="P150" s="118">
        <f t="shared" si="35"/>
        <v>3</v>
      </c>
    </row>
    <row r="151" spans="1:16" s="105" customFormat="1" ht="22.5">
      <c r="A151" s="135" t="s">
        <v>87</v>
      </c>
      <c r="B151" s="139"/>
      <c r="C151" s="118">
        <v>1</v>
      </c>
      <c r="D151" s="118">
        <v>0</v>
      </c>
      <c r="E151" s="118">
        <v>0</v>
      </c>
      <c r="F151" s="117">
        <v>1</v>
      </c>
      <c r="G151" s="117">
        <v>1</v>
      </c>
      <c r="H151" s="118">
        <v>0</v>
      </c>
      <c r="I151" s="118">
        <f t="shared" si="36"/>
        <v>1</v>
      </c>
      <c r="J151" s="117">
        <v>1</v>
      </c>
      <c r="K151" s="117">
        <v>1</v>
      </c>
      <c r="L151" s="117">
        <v>1</v>
      </c>
      <c r="M151" s="117">
        <v>2</v>
      </c>
      <c r="N151" s="118">
        <v>1.5</v>
      </c>
      <c r="O151" s="117">
        <v>0.5</v>
      </c>
      <c r="P151" s="118">
        <f t="shared" si="35"/>
        <v>2</v>
      </c>
    </row>
    <row r="152" spans="1:16" s="105" customFormat="1" ht="22.5">
      <c r="A152" s="135" t="s">
        <v>481</v>
      </c>
      <c r="B152" s="139"/>
      <c r="C152" s="118">
        <v>0.01</v>
      </c>
      <c r="D152" s="118">
        <v>0</v>
      </c>
      <c r="E152" s="118">
        <v>0</v>
      </c>
      <c r="F152" s="117">
        <v>0</v>
      </c>
      <c r="G152" s="117">
        <v>0</v>
      </c>
      <c r="H152" s="118">
        <v>0</v>
      </c>
      <c r="I152" s="118">
        <f t="shared" si="36"/>
        <v>0</v>
      </c>
      <c r="J152" s="117">
        <v>0</v>
      </c>
      <c r="K152" s="117">
        <v>0</v>
      </c>
      <c r="L152" s="117">
        <v>0</v>
      </c>
      <c r="M152" s="117">
        <v>0</v>
      </c>
      <c r="N152" s="118">
        <v>0</v>
      </c>
      <c r="O152" s="117">
        <v>0</v>
      </c>
      <c r="P152" s="118">
        <f t="shared" si="35"/>
        <v>0</v>
      </c>
    </row>
    <row r="153" spans="1:16" s="105" customFormat="1" ht="31.5">
      <c r="A153" s="143" t="s">
        <v>642</v>
      </c>
      <c r="B153" s="113" t="s">
        <v>415</v>
      </c>
      <c r="C153" s="118">
        <v>221</v>
      </c>
      <c r="D153" s="118">
        <v>0</v>
      </c>
      <c r="E153" s="118">
        <v>0</v>
      </c>
      <c r="F153" s="117">
        <v>0</v>
      </c>
      <c r="G153" s="117">
        <v>0</v>
      </c>
      <c r="H153" s="118">
        <v>1</v>
      </c>
      <c r="I153" s="118">
        <f t="shared" si="36"/>
        <v>1</v>
      </c>
      <c r="J153" s="117">
        <v>0</v>
      </c>
      <c r="K153" s="117">
        <v>0</v>
      </c>
      <c r="L153" s="117">
        <v>4</v>
      </c>
      <c r="M153" s="117">
        <v>4</v>
      </c>
      <c r="N153" s="118">
        <v>0</v>
      </c>
      <c r="O153" s="117">
        <v>0</v>
      </c>
      <c r="P153" s="118">
        <f t="shared" si="35"/>
        <v>0</v>
      </c>
    </row>
    <row r="154" spans="1:16" s="105" customFormat="1" ht="22.5">
      <c r="A154" s="144" t="s">
        <v>643</v>
      </c>
      <c r="B154" s="113"/>
      <c r="C154" s="118">
        <v>0</v>
      </c>
      <c r="D154" s="118">
        <v>0</v>
      </c>
      <c r="E154" s="118"/>
      <c r="F154" s="117">
        <v>0</v>
      </c>
      <c r="G154" s="117">
        <v>0</v>
      </c>
      <c r="H154" s="118">
        <v>2.96</v>
      </c>
      <c r="I154" s="118">
        <f>G154+H154</f>
        <v>2.96</v>
      </c>
      <c r="J154" s="117">
        <v>0</v>
      </c>
      <c r="K154" s="117">
        <v>0</v>
      </c>
      <c r="L154" s="117">
        <v>11.22</v>
      </c>
      <c r="M154" s="117">
        <v>3.5</v>
      </c>
      <c r="N154" s="118">
        <v>1.5</v>
      </c>
      <c r="O154" s="117">
        <v>1.5</v>
      </c>
      <c r="P154" s="118">
        <f t="shared" si="35"/>
        <v>3</v>
      </c>
    </row>
    <row r="155" spans="1:16" s="105" customFormat="1" ht="22.5">
      <c r="A155" s="135" t="s">
        <v>644</v>
      </c>
      <c r="B155" s="113"/>
      <c r="C155" s="118">
        <v>0.5</v>
      </c>
      <c r="D155" s="118">
        <v>0</v>
      </c>
      <c r="E155" s="118">
        <v>0.4</v>
      </c>
      <c r="F155" s="117">
        <v>0</v>
      </c>
      <c r="G155" s="117">
        <v>0.1</v>
      </c>
      <c r="H155" s="118">
        <v>-0.09</v>
      </c>
      <c r="I155" s="118">
        <f t="shared" si="36"/>
        <v>0.010000000000000009</v>
      </c>
      <c r="J155" s="117">
        <v>0</v>
      </c>
      <c r="K155" s="117">
        <v>0.1</v>
      </c>
      <c r="L155" s="117">
        <v>0</v>
      </c>
      <c r="M155" s="117">
        <v>0.1</v>
      </c>
      <c r="N155" s="118">
        <v>0.1</v>
      </c>
      <c r="O155" s="117">
        <v>0</v>
      </c>
      <c r="P155" s="118">
        <f t="shared" si="35"/>
        <v>0.1</v>
      </c>
    </row>
    <row r="156" spans="1:16" s="105" customFormat="1" ht="22.5">
      <c r="A156" s="135" t="s">
        <v>645</v>
      </c>
      <c r="B156" s="113"/>
      <c r="C156" s="118">
        <v>0</v>
      </c>
      <c r="D156" s="118">
        <v>0</v>
      </c>
      <c r="E156" s="118"/>
      <c r="F156" s="117">
        <v>0</v>
      </c>
      <c r="G156" s="117">
        <v>0</v>
      </c>
      <c r="H156" s="117">
        <v>0</v>
      </c>
      <c r="I156" s="118">
        <v>0</v>
      </c>
      <c r="J156" s="117">
        <v>0</v>
      </c>
      <c r="K156" s="117">
        <v>1</v>
      </c>
      <c r="L156" s="117">
        <v>1</v>
      </c>
      <c r="M156" s="117">
        <v>2.5</v>
      </c>
      <c r="N156" s="118">
        <v>1.8</v>
      </c>
      <c r="O156" s="117">
        <v>-0.8</v>
      </c>
      <c r="P156" s="118">
        <f t="shared" si="35"/>
        <v>1</v>
      </c>
    </row>
    <row r="157" spans="1:16" s="105" customFormat="1" ht="22.5">
      <c r="A157" s="135" t="s">
        <v>646</v>
      </c>
      <c r="B157" s="113"/>
      <c r="C157" s="118">
        <v>0</v>
      </c>
      <c r="D157" s="118">
        <v>0</v>
      </c>
      <c r="E157" s="118"/>
      <c r="F157" s="117">
        <v>0</v>
      </c>
      <c r="G157" s="117">
        <v>0</v>
      </c>
      <c r="H157" s="117">
        <v>0</v>
      </c>
      <c r="I157" s="117">
        <v>0</v>
      </c>
      <c r="J157" s="117">
        <v>12.74</v>
      </c>
      <c r="K157" s="117">
        <v>30</v>
      </c>
      <c r="L157" s="117">
        <v>-2.49</v>
      </c>
      <c r="M157" s="117">
        <v>13.36</v>
      </c>
      <c r="N157" s="118">
        <v>37</v>
      </c>
      <c r="O157" s="117">
        <v>-7</v>
      </c>
      <c r="P157" s="118">
        <f t="shared" si="35"/>
        <v>30</v>
      </c>
    </row>
    <row r="158" spans="1:16" s="105" customFormat="1" ht="22.5">
      <c r="A158" s="135" t="s">
        <v>699</v>
      </c>
      <c r="B158" s="113"/>
      <c r="C158" s="118">
        <v>0</v>
      </c>
      <c r="D158" s="118">
        <v>0</v>
      </c>
      <c r="E158" s="118">
        <v>0</v>
      </c>
      <c r="F158" s="117">
        <v>0</v>
      </c>
      <c r="G158" s="117"/>
      <c r="H158" s="117"/>
      <c r="I158" s="117"/>
      <c r="J158" s="117">
        <v>0</v>
      </c>
      <c r="K158" s="117">
        <v>0</v>
      </c>
      <c r="L158" s="117">
        <v>0</v>
      </c>
      <c r="M158" s="117">
        <v>0</v>
      </c>
      <c r="N158" s="118">
        <v>50</v>
      </c>
      <c r="O158" s="117">
        <v>0</v>
      </c>
      <c r="P158" s="118">
        <f t="shared" si="35"/>
        <v>50</v>
      </c>
    </row>
    <row r="159" spans="1:16" s="128" customFormat="1" ht="22.5">
      <c r="A159" s="112" t="s">
        <v>536</v>
      </c>
      <c r="B159" s="113"/>
      <c r="C159" s="136">
        <f>SUM(C141:C158)</f>
        <v>1267.6499999999999</v>
      </c>
      <c r="D159" s="136">
        <f>SUM(D141:D158)</f>
        <v>729.0900000000001</v>
      </c>
      <c r="E159" s="136">
        <f>SUM(E141:E157)</f>
        <v>857.56</v>
      </c>
      <c r="F159" s="136">
        <f aca="true" t="shared" si="37" ref="F159:P159">SUM(F141:F158)</f>
        <v>352.21000000000004</v>
      </c>
      <c r="G159" s="136">
        <f t="shared" si="37"/>
        <v>237.48</v>
      </c>
      <c r="H159" s="136">
        <f t="shared" si="37"/>
        <v>810.61</v>
      </c>
      <c r="I159" s="136">
        <f t="shared" si="37"/>
        <v>1048.0900000000001</v>
      </c>
      <c r="J159" s="136">
        <f t="shared" si="37"/>
        <v>1025.37</v>
      </c>
      <c r="K159" s="129">
        <f t="shared" si="37"/>
        <v>267.35</v>
      </c>
      <c r="L159" s="129">
        <f t="shared" si="37"/>
        <v>1390.87</v>
      </c>
      <c r="M159" s="129">
        <f t="shared" si="37"/>
        <v>1785.0599999999997</v>
      </c>
      <c r="N159" s="136">
        <f t="shared" si="37"/>
        <v>459.98</v>
      </c>
      <c r="O159" s="129">
        <f t="shared" si="37"/>
        <v>1610.5000000000002</v>
      </c>
      <c r="P159" s="136">
        <f t="shared" si="37"/>
        <v>2070.48</v>
      </c>
    </row>
    <row r="160" spans="1:16" s="105" customFormat="1" ht="22.5">
      <c r="A160" s="112" t="s">
        <v>88</v>
      </c>
      <c r="B160" s="113"/>
      <c r="C160" s="136">
        <f aca="true" t="shared" si="38" ref="C160:N160">C139+C159</f>
        <v>1699.9999999999998</v>
      </c>
      <c r="D160" s="136">
        <f t="shared" si="38"/>
        <v>1049.9100000000003</v>
      </c>
      <c r="E160" s="136">
        <f t="shared" si="38"/>
        <v>1077.5</v>
      </c>
      <c r="F160" s="136">
        <f t="shared" si="38"/>
        <v>715.46</v>
      </c>
      <c r="G160" s="136">
        <f>G139+G159</f>
        <v>551</v>
      </c>
      <c r="H160" s="136">
        <f>H139+H159</f>
        <v>1091</v>
      </c>
      <c r="I160" s="136">
        <f>I139+I159</f>
        <v>1642</v>
      </c>
      <c r="J160" s="136">
        <f>J139+J159</f>
        <v>1429.6999999999998</v>
      </c>
      <c r="K160" s="129">
        <f t="shared" si="38"/>
        <v>551</v>
      </c>
      <c r="L160" s="129">
        <f t="shared" si="38"/>
        <v>1692.5</v>
      </c>
      <c r="M160" s="129">
        <f t="shared" si="38"/>
        <v>2323.4999999999995</v>
      </c>
      <c r="N160" s="136">
        <f t="shared" si="38"/>
        <v>820</v>
      </c>
      <c r="O160" s="129">
        <f>O139+O159</f>
        <v>1745.0000000000002</v>
      </c>
      <c r="P160" s="136">
        <f>P139+P159</f>
        <v>2565</v>
      </c>
    </row>
    <row r="161" spans="1:16" s="105" customFormat="1" ht="22.5">
      <c r="A161" s="112" t="s">
        <v>9</v>
      </c>
      <c r="B161" s="113"/>
      <c r="C161" s="118"/>
      <c r="D161" s="118"/>
      <c r="E161" s="118"/>
      <c r="F161" s="117"/>
      <c r="G161" s="117"/>
      <c r="H161" s="118"/>
      <c r="I161" s="119"/>
      <c r="J161" s="119"/>
      <c r="K161" s="120"/>
      <c r="L161" s="121"/>
      <c r="M161" s="121"/>
      <c r="N161" s="118"/>
      <c r="O161" s="186"/>
      <c r="P161" s="138"/>
    </row>
    <row r="162" spans="1:16" s="105" customFormat="1" ht="22.5">
      <c r="A162" s="135" t="s">
        <v>89</v>
      </c>
      <c r="B162" s="113">
        <v>508</v>
      </c>
      <c r="C162" s="118">
        <v>200</v>
      </c>
      <c r="D162" s="118">
        <v>105.45</v>
      </c>
      <c r="E162" s="118">
        <v>80</v>
      </c>
      <c r="F162" s="117">
        <v>19.38</v>
      </c>
      <c r="G162" s="117">
        <v>83</v>
      </c>
      <c r="H162" s="118">
        <v>122</v>
      </c>
      <c r="I162" s="149">
        <v>205</v>
      </c>
      <c r="J162" s="149">
        <v>199.31</v>
      </c>
      <c r="K162" s="149">
        <v>75</v>
      </c>
      <c r="L162" s="117">
        <v>310</v>
      </c>
      <c r="M162" s="149">
        <v>385</v>
      </c>
      <c r="N162" s="118">
        <v>129.97</v>
      </c>
      <c r="O162" s="117">
        <v>482.49</v>
      </c>
      <c r="P162" s="118">
        <f>SUM(N162:O162)</f>
        <v>612.46</v>
      </c>
    </row>
    <row r="163" spans="1:16" s="105" customFormat="1" ht="22.5">
      <c r="A163" s="135" t="s">
        <v>90</v>
      </c>
      <c r="B163" s="113">
        <v>508</v>
      </c>
      <c r="C163" s="118"/>
      <c r="D163" s="118">
        <v>0</v>
      </c>
      <c r="E163" s="118"/>
      <c r="F163" s="117">
        <v>0</v>
      </c>
      <c r="G163" s="117">
        <v>0</v>
      </c>
      <c r="H163" s="118">
        <v>0</v>
      </c>
      <c r="I163" s="149">
        <v>0</v>
      </c>
      <c r="J163" s="149">
        <v>0</v>
      </c>
      <c r="K163" s="149">
        <v>10</v>
      </c>
      <c r="L163" s="117">
        <v>-9.99</v>
      </c>
      <c r="M163" s="149">
        <v>0.01</v>
      </c>
      <c r="N163" s="118">
        <v>0.01</v>
      </c>
      <c r="O163" s="117">
        <v>0.01</v>
      </c>
      <c r="P163" s="118">
        <f>SUM(N163:O163)</f>
        <v>0.02</v>
      </c>
    </row>
    <row r="164" spans="1:16" s="105" customFormat="1" ht="18.75" customHeight="1">
      <c r="A164" s="135" t="s">
        <v>560</v>
      </c>
      <c r="B164" s="113"/>
      <c r="C164" s="118"/>
      <c r="D164" s="118">
        <v>0</v>
      </c>
      <c r="E164" s="118">
        <v>0</v>
      </c>
      <c r="F164" s="117">
        <v>0</v>
      </c>
      <c r="G164" s="117">
        <v>5</v>
      </c>
      <c r="H164" s="118">
        <v>-5</v>
      </c>
      <c r="I164" s="117">
        <v>0</v>
      </c>
      <c r="J164" s="117">
        <v>0</v>
      </c>
      <c r="K164" s="149">
        <v>4.99</v>
      </c>
      <c r="L164" s="117">
        <v>-4.98</v>
      </c>
      <c r="M164" s="149">
        <v>0.01</v>
      </c>
      <c r="N164" s="118">
        <v>0.01</v>
      </c>
      <c r="O164" s="117">
        <v>10</v>
      </c>
      <c r="P164" s="118">
        <f>SUM(N164:O164)</f>
        <v>10.01</v>
      </c>
    </row>
    <row r="165" spans="1:16" s="105" customFormat="1" ht="18.75" customHeight="1">
      <c r="A165" s="135" t="s">
        <v>561</v>
      </c>
      <c r="B165" s="113"/>
      <c r="C165" s="118"/>
      <c r="D165" s="118">
        <v>0</v>
      </c>
      <c r="E165" s="118">
        <v>0</v>
      </c>
      <c r="F165" s="117">
        <v>0</v>
      </c>
      <c r="G165" s="117">
        <v>2</v>
      </c>
      <c r="H165" s="118">
        <v>-2</v>
      </c>
      <c r="I165" s="117">
        <v>0</v>
      </c>
      <c r="J165" s="117">
        <v>0</v>
      </c>
      <c r="K165" s="149">
        <v>0.01</v>
      </c>
      <c r="L165" s="117">
        <v>0</v>
      </c>
      <c r="M165" s="149">
        <v>0.01</v>
      </c>
      <c r="N165" s="118">
        <v>0.01</v>
      </c>
      <c r="O165" s="117">
        <v>2.5</v>
      </c>
      <c r="P165" s="118">
        <f>SUM(N165:O165)</f>
        <v>2.51</v>
      </c>
    </row>
    <row r="166" spans="1:16" s="105" customFormat="1" ht="23.25" customHeight="1">
      <c r="A166" s="112" t="s">
        <v>91</v>
      </c>
      <c r="B166" s="113"/>
      <c r="C166" s="136">
        <f>SUM(C162:C163)</f>
        <v>200</v>
      </c>
      <c r="D166" s="136">
        <f>SUM(D162:D163)</f>
        <v>105.45</v>
      </c>
      <c r="E166" s="136">
        <f>SUM(E162:E163)</f>
        <v>80</v>
      </c>
      <c r="F166" s="129">
        <f aca="true" t="shared" si="39" ref="F166:O166">SUM(F162:F165)</f>
        <v>19.38</v>
      </c>
      <c r="G166" s="129">
        <f t="shared" si="39"/>
        <v>90</v>
      </c>
      <c r="H166" s="129">
        <f t="shared" si="39"/>
        <v>115</v>
      </c>
      <c r="I166" s="129">
        <f t="shared" si="39"/>
        <v>205</v>
      </c>
      <c r="J166" s="129">
        <f t="shared" si="39"/>
        <v>199.31</v>
      </c>
      <c r="K166" s="129">
        <f t="shared" si="39"/>
        <v>90</v>
      </c>
      <c r="L166" s="129">
        <f t="shared" si="39"/>
        <v>295.03</v>
      </c>
      <c r="M166" s="129">
        <f t="shared" si="39"/>
        <v>385.03</v>
      </c>
      <c r="N166" s="136">
        <f t="shared" si="39"/>
        <v>129.99999999999997</v>
      </c>
      <c r="O166" s="129">
        <f t="shared" si="39"/>
        <v>495</v>
      </c>
      <c r="P166" s="136">
        <f>SUM(N166:O166)</f>
        <v>625</v>
      </c>
    </row>
    <row r="167" spans="1:16" s="105" customFormat="1" ht="18.75" customHeight="1">
      <c r="A167" s="112" t="s">
        <v>10</v>
      </c>
      <c r="B167" s="113"/>
      <c r="C167" s="118"/>
      <c r="D167" s="118"/>
      <c r="E167" s="118"/>
      <c r="F167" s="117"/>
      <c r="G167" s="117"/>
      <c r="H167" s="118"/>
      <c r="I167" s="119"/>
      <c r="J167" s="119"/>
      <c r="K167" s="150"/>
      <c r="L167" s="121"/>
      <c r="M167" s="121"/>
      <c r="N167" s="118"/>
      <c r="O167" s="186"/>
      <c r="P167" s="138"/>
    </row>
    <row r="168" spans="1:16" s="154" customFormat="1" ht="18.75" customHeight="1">
      <c r="A168" s="151" t="s">
        <v>92</v>
      </c>
      <c r="B168" s="152">
        <v>707</v>
      </c>
      <c r="C168" s="147">
        <v>0.01</v>
      </c>
      <c r="D168" s="147">
        <v>0</v>
      </c>
      <c r="E168" s="147">
        <v>0</v>
      </c>
      <c r="F168" s="148">
        <v>0</v>
      </c>
      <c r="G168" s="148">
        <v>0.01</v>
      </c>
      <c r="H168" s="147">
        <v>0</v>
      </c>
      <c r="I168" s="153">
        <f>SUM(G168:H168)</f>
        <v>0.01</v>
      </c>
      <c r="J168" s="153">
        <v>0</v>
      </c>
      <c r="K168" s="147">
        <v>0.01</v>
      </c>
      <c r="L168" s="147">
        <v>0</v>
      </c>
      <c r="M168" s="147">
        <v>0.01</v>
      </c>
      <c r="N168" s="147">
        <v>0.01</v>
      </c>
      <c r="O168" s="148">
        <v>0</v>
      </c>
      <c r="P168" s="147">
        <f aca="true" t="shared" si="40" ref="P168:P231">SUM(N168:O168)</f>
        <v>0.01</v>
      </c>
    </row>
    <row r="169" spans="1:16" s="154" customFormat="1" ht="18" customHeight="1">
      <c r="A169" s="155" t="s">
        <v>93</v>
      </c>
      <c r="B169" s="152"/>
      <c r="C169" s="156">
        <f aca="true" t="shared" si="41" ref="C169:J169">C168</f>
        <v>0.01</v>
      </c>
      <c r="D169" s="156">
        <f t="shared" si="41"/>
        <v>0</v>
      </c>
      <c r="E169" s="156">
        <f t="shared" si="41"/>
        <v>0</v>
      </c>
      <c r="F169" s="156">
        <f t="shared" si="41"/>
        <v>0</v>
      </c>
      <c r="G169" s="156">
        <f t="shared" si="41"/>
        <v>0.01</v>
      </c>
      <c r="H169" s="156">
        <f t="shared" si="41"/>
        <v>0</v>
      </c>
      <c r="I169" s="156">
        <f t="shared" si="41"/>
        <v>0.01</v>
      </c>
      <c r="J169" s="156">
        <f t="shared" si="41"/>
        <v>0</v>
      </c>
      <c r="K169" s="156">
        <f>H169+I169</f>
        <v>0.01</v>
      </c>
      <c r="L169" s="156">
        <f>SUM(L168)</f>
        <v>0</v>
      </c>
      <c r="M169" s="156">
        <f>SUM(M168)</f>
        <v>0.01</v>
      </c>
      <c r="N169" s="156">
        <f>SUM(N168)</f>
        <v>0.01</v>
      </c>
      <c r="O169" s="158">
        <f>SUM(O168)</f>
        <v>0</v>
      </c>
      <c r="P169" s="156">
        <f t="shared" si="40"/>
        <v>0.01</v>
      </c>
    </row>
    <row r="170" spans="1:16" s="105" customFormat="1" ht="18.75" customHeight="1">
      <c r="A170" s="112" t="s">
        <v>94</v>
      </c>
      <c r="B170" s="113"/>
      <c r="C170" s="118"/>
      <c r="D170" s="118"/>
      <c r="E170" s="118"/>
      <c r="F170" s="117"/>
      <c r="G170" s="117"/>
      <c r="H170" s="118"/>
      <c r="I170" s="119"/>
      <c r="J170" s="119"/>
      <c r="K170" s="150"/>
      <c r="L170" s="121"/>
      <c r="M170" s="121"/>
      <c r="N170" s="118"/>
      <c r="O170" s="117"/>
      <c r="P170" s="118"/>
    </row>
    <row r="171" spans="1:16" s="105" customFormat="1" ht="18" customHeight="1">
      <c r="A171" s="135" t="s">
        <v>95</v>
      </c>
      <c r="B171" s="113" t="s">
        <v>96</v>
      </c>
      <c r="C171" s="147">
        <v>7.1</v>
      </c>
      <c r="D171" s="147">
        <v>0</v>
      </c>
      <c r="E171" s="147">
        <v>0</v>
      </c>
      <c r="F171" s="148">
        <v>16.09</v>
      </c>
      <c r="G171" s="148">
        <v>2</v>
      </c>
      <c r="H171" s="147">
        <v>14.4</v>
      </c>
      <c r="I171" s="153">
        <f>SUM(G171:H171)</f>
        <v>16.4</v>
      </c>
      <c r="J171" s="153">
        <v>7</v>
      </c>
      <c r="K171" s="153">
        <v>7</v>
      </c>
      <c r="L171" s="147">
        <v>0</v>
      </c>
      <c r="M171" s="147">
        <v>7</v>
      </c>
      <c r="N171" s="147">
        <v>7</v>
      </c>
      <c r="O171" s="148">
        <v>11</v>
      </c>
      <c r="P171" s="147">
        <f t="shared" si="40"/>
        <v>18</v>
      </c>
    </row>
    <row r="172" spans="1:16" s="105" customFormat="1" ht="22.5">
      <c r="A172" s="135" t="s">
        <v>97</v>
      </c>
      <c r="B172" s="113">
        <v>824</v>
      </c>
      <c r="C172" s="147">
        <v>2.2</v>
      </c>
      <c r="D172" s="147">
        <v>1.02</v>
      </c>
      <c r="E172" s="147">
        <v>0</v>
      </c>
      <c r="F172" s="148">
        <v>1.15</v>
      </c>
      <c r="G172" s="148">
        <v>2</v>
      </c>
      <c r="H172" s="147">
        <v>0.01</v>
      </c>
      <c r="I172" s="153">
        <f>SUM(G172:H172)</f>
        <v>2.01</v>
      </c>
      <c r="J172" s="153">
        <v>0</v>
      </c>
      <c r="K172" s="153">
        <v>0.01</v>
      </c>
      <c r="L172" s="147">
        <v>2</v>
      </c>
      <c r="M172" s="147">
        <v>0.01</v>
      </c>
      <c r="N172" s="147">
        <v>0.01</v>
      </c>
      <c r="O172" s="148">
        <v>1</v>
      </c>
      <c r="P172" s="147">
        <f t="shared" si="40"/>
        <v>1.01</v>
      </c>
    </row>
    <row r="173" spans="1:16" s="105" customFormat="1" ht="22.5">
      <c r="A173" s="135" t="s">
        <v>98</v>
      </c>
      <c r="B173" s="113">
        <v>821</v>
      </c>
      <c r="C173" s="147">
        <v>6</v>
      </c>
      <c r="D173" s="147">
        <v>20.74</v>
      </c>
      <c r="E173" s="147">
        <v>30</v>
      </c>
      <c r="F173" s="148">
        <v>5.94</v>
      </c>
      <c r="G173" s="148">
        <v>1</v>
      </c>
      <c r="H173" s="147">
        <v>46.78</v>
      </c>
      <c r="I173" s="153">
        <f aca="true" t="shared" si="42" ref="I173:I180">SUM(G173:H173)</f>
        <v>47.78</v>
      </c>
      <c r="J173" s="153">
        <v>34.55</v>
      </c>
      <c r="K173" s="153">
        <v>9</v>
      </c>
      <c r="L173" s="147">
        <v>48</v>
      </c>
      <c r="M173" s="147">
        <v>80.66</v>
      </c>
      <c r="N173" s="147">
        <v>19</v>
      </c>
      <c r="O173" s="148">
        <v>56</v>
      </c>
      <c r="P173" s="147">
        <f t="shared" si="40"/>
        <v>75</v>
      </c>
    </row>
    <row r="174" spans="1:16" s="105" customFormat="1" ht="18" customHeight="1">
      <c r="A174" s="135" t="s">
        <v>99</v>
      </c>
      <c r="B174" s="113">
        <v>827</v>
      </c>
      <c r="C174" s="147">
        <v>21.3</v>
      </c>
      <c r="D174" s="147">
        <v>21.28</v>
      </c>
      <c r="E174" s="147">
        <v>0</v>
      </c>
      <c r="F174" s="148">
        <v>34.99</v>
      </c>
      <c r="G174" s="148">
        <v>10</v>
      </c>
      <c r="H174" s="147">
        <v>25</v>
      </c>
      <c r="I174" s="153">
        <f t="shared" si="42"/>
        <v>35</v>
      </c>
      <c r="J174" s="153">
        <v>9.99</v>
      </c>
      <c r="K174" s="153">
        <v>10</v>
      </c>
      <c r="L174" s="147">
        <v>0</v>
      </c>
      <c r="M174" s="147">
        <v>10</v>
      </c>
      <c r="N174" s="147">
        <v>18</v>
      </c>
      <c r="O174" s="148">
        <v>2</v>
      </c>
      <c r="P174" s="147">
        <f t="shared" si="40"/>
        <v>20</v>
      </c>
    </row>
    <row r="175" spans="1:16" s="105" customFormat="1" ht="18" customHeight="1">
      <c r="A175" s="135" t="s">
        <v>647</v>
      </c>
      <c r="B175" s="113" t="s">
        <v>100</v>
      </c>
      <c r="C175" s="147">
        <v>3.5</v>
      </c>
      <c r="D175" s="147">
        <v>3.48</v>
      </c>
      <c r="E175" s="147">
        <v>1.1</v>
      </c>
      <c r="F175" s="148">
        <v>3.39</v>
      </c>
      <c r="G175" s="148">
        <v>2.5</v>
      </c>
      <c r="H175" s="147">
        <v>0</v>
      </c>
      <c r="I175" s="153">
        <f t="shared" si="42"/>
        <v>2.5</v>
      </c>
      <c r="J175" s="153">
        <v>2.7</v>
      </c>
      <c r="K175" s="153">
        <v>3</v>
      </c>
      <c r="L175" s="147">
        <v>0</v>
      </c>
      <c r="M175" s="147">
        <v>3</v>
      </c>
      <c r="N175" s="147">
        <v>3.5</v>
      </c>
      <c r="O175" s="148">
        <v>0</v>
      </c>
      <c r="P175" s="147">
        <f t="shared" si="40"/>
        <v>3.5</v>
      </c>
    </row>
    <row r="176" spans="1:16" s="105" customFormat="1" ht="22.5">
      <c r="A176" s="135" t="s">
        <v>101</v>
      </c>
      <c r="B176" s="113">
        <v>830</v>
      </c>
      <c r="C176" s="147">
        <v>5.01</v>
      </c>
      <c r="D176" s="147">
        <v>3.2</v>
      </c>
      <c r="E176" s="147">
        <v>5</v>
      </c>
      <c r="F176" s="148">
        <v>0.75</v>
      </c>
      <c r="G176" s="148">
        <v>0.01</v>
      </c>
      <c r="H176" s="147">
        <v>2</v>
      </c>
      <c r="I176" s="153">
        <f t="shared" si="42"/>
        <v>2.01</v>
      </c>
      <c r="J176" s="153">
        <v>6.34</v>
      </c>
      <c r="K176" s="153">
        <v>0.01</v>
      </c>
      <c r="L176" s="147">
        <v>10</v>
      </c>
      <c r="M176" s="147">
        <v>10.01</v>
      </c>
      <c r="N176" s="147">
        <v>0.01</v>
      </c>
      <c r="O176" s="148">
        <v>10</v>
      </c>
      <c r="P176" s="147">
        <f t="shared" si="40"/>
        <v>10.01</v>
      </c>
    </row>
    <row r="177" spans="1:16" s="105" customFormat="1" ht="33.75" customHeight="1">
      <c r="A177" s="135" t="s">
        <v>587</v>
      </c>
      <c r="B177" s="113">
        <v>831</v>
      </c>
      <c r="C177" s="147">
        <v>6.92</v>
      </c>
      <c r="D177" s="147">
        <v>11.19</v>
      </c>
      <c r="E177" s="147">
        <v>0</v>
      </c>
      <c r="F177" s="148">
        <v>27.47</v>
      </c>
      <c r="G177" s="148">
        <v>10</v>
      </c>
      <c r="H177" s="147">
        <v>18.5</v>
      </c>
      <c r="I177" s="153">
        <f t="shared" si="42"/>
        <v>28.5</v>
      </c>
      <c r="J177" s="153">
        <v>24.37</v>
      </c>
      <c r="K177" s="153">
        <v>7</v>
      </c>
      <c r="L177" s="147">
        <v>25</v>
      </c>
      <c r="M177" s="147">
        <v>27.48</v>
      </c>
      <c r="N177" s="147">
        <v>7</v>
      </c>
      <c r="O177" s="148">
        <v>20</v>
      </c>
      <c r="P177" s="147">
        <f t="shared" si="40"/>
        <v>27</v>
      </c>
    </row>
    <row r="178" spans="1:16" s="105" customFormat="1" ht="22.5">
      <c r="A178" s="135" t="s">
        <v>582</v>
      </c>
      <c r="B178" s="113"/>
      <c r="C178" s="147">
        <v>0.01</v>
      </c>
      <c r="D178" s="147">
        <v>0</v>
      </c>
      <c r="E178" s="147">
        <v>0</v>
      </c>
      <c r="F178" s="148">
        <v>0</v>
      </c>
      <c r="G178" s="148">
        <v>0.01</v>
      </c>
      <c r="H178" s="147">
        <v>0.01</v>
      </c>
      <c r="I178" s="153">
        <f t="shared" si="42"/>
        <v>0.02</v>
      </c>
      <c r="J178" s="153">
        <v>0</v>
      </c>
      <c r="K178" s="153">
        <v>0</v>
      </c>
      <c r="L178" s="147">
        <v>0</v>
      </c>
      <c r="M178" s="147">
        <v>0</v>
      </c>
      <c r="N178" s="118">
        <v>0</v>
      </c>
      <c r="O178" s="117">
        <v>0</v>
      </c>
      <c r="P178" s="118">
        <f t="shared" si="40"/>
        <v>0</v>
      </c>
    </row>
    <row r="179" spans="1:16" s="105" customFormat="1" ht="19.5" customHeight="1">
      <c r="A179" s="135" t="s">
        <v>648</v>
      </c>
      <c r="B179" s="113">
        <v>844</v>
      </c>
      <c r="C179" s="147">
        <v>5</v>
      </c>
      <c r="D179" s="147">
        <v>2.38</v>
      </c>
      <c r="E179" s="147">
        <v>1</v>
      </c>
      <c r="F179" s="148">
        <v>17.53</v>
      </c>
      <c r="G179" s="148">
        <v>1</v>
      </c>
      <c r="H179" s="147">
        <v>19</v>
      </c>
      <c r="I179" s="153">
        <f t="shared" si="42"/>
        <v>20</v>
      </c>
      <c r="J179" s="153">
        <v>10.65</v>
      </c>
      <c r="K179" s="153">
        <v>1</v>
      </c>
      <c r="L179" s="147">
        <v>20</v>
      </c>
      <c r="M179" s="147">
        <v>12.75</v>
      </c>
      <c r="N179" s="118">
        <v>1</v>
      </c>
      <c r="O179" s="117">
        <v>10</v>
      </c>
      <c r="P179" s="118">
        <f t="shared" si="40"/>
        <v>11</v>
      </c>
    </row>
    <row r="180" spans="1:16" s="105" customFormat="1" ht="22.5" customHeight="1">
      <c r="A180" s="143" t="s">
        <v>649</v>
      </c>
      <c r="B180" s="157">
        <v>828</v>
      </c>
      <c r="C180" s="147">
        <v>8.5</v>
      </c>
      <c r="D180" s="147">
        <v>3.4</v>
      </c>
      <c r="E180" s="147">
        <v>0</v>
      </c>
      <c r="F180" s="148">
        <v>9.84</v>
      </c>
      <c r="G180" s="148">
        <v>2</v>
      </c>
      <c r="H180" s="147">
        <v>10</v>
      </c>
      <c r="I180" s="153">
        <f t="shared" si="42"/>
        <v>12</v>
      </c>
      <c r="J180" s="153">
        <v>10.27</v>
      </c>
      <c r="K180" s="153">
        <v>2</v>
      </c>
      <c r="L180" s="147">
        <v>13</v>
      </c>
      <c r="M180" s="147">
        <v>10.3</v>
      </c>
      <c r="N180" s="118">
        <v>10</v>
      </c>
      <c r="O180" s="117">
        <v>1</v>
      </c>
      <c r="P180" s="118">
        <f t="shared" si="40"/>
        <v>11</v>
      </c>
    </row>
    <row r="181" spans="1:16" s="128" customFormat="1" ht="22.5">
      <c r="A181" s="112" t="s">
        <v>102</v>
      </c>
      <c r="B181" s="113"/>
      <c r="C181" s="156">
        <f aca="true" t="shared" si="43" ref="C181:O181">SUM(C171:C180)</f>
        <v>65.53999999999999</v>
      </c>
      <c r="D181" s="156">
        <f t="shared" si="43"/>
        <v>66.69</v>
      </c>
      <c r="E181" s="156">
        <f t="shared" si="43"/>
        <v>37.1</v>
      </c>
      <c r="F181" s="156">
        <f t="shared" si="43"/>
        <v>117.15</v>
      </c>
      <c r="G181" s="156">
        <f t="shared" si="43"/>
        <v>30.520000000000003</v>
      </c>
      <c r="H181" s="156">
        <f t="shared" si="43"/>
        <v>135.7</v>
      </c>
      <c r="I181" s="156">
        <f t="shared" si="43"/>
        <v>166.22</v>
      </c>
      <c r="J181" s="156">
        <f t="shared" si="43"/>
        <v>105.87</v>
      </c>
      <c r="K181" s="158">
        <f t="shared" si="43"/>
        <v>39.019999999999996</v>
      </c>
      <c r="L181" s="158">
        <f t="shared" si="43"/>
        <v>118</v>
      </c>
      <c r="M181" s="158">
        <f t="shared" si="43"/>
        <v>161.21</v>
      </c>
      <c r="N181" s="156">
        <f t="shared" si="43"/>
        <v>65.52</v>
      </c>
      <c r="O181" s="129">
        <f t="shared" si="43"/>
        <v>111</v>
      </c>
      <c r="P181" s="136">
        <f t="shared" si="40"/>
        <v>176.51999999999998</v>
      </c>
    </row>
    <row r="182" spans="1:16" s="105" customFormat="1" ht="22.5">
      <c r="A182" s="112" t="s">
        <v>56</v>
      </c>
      <c r="B182" s="113"/>
      <c r="C182" s="118"/>
      <c r="D182" s="118"/>
      <c r="E182" s="118"/>
      <c r="F182" s="117"/>
      <c r="G182" s="117"/>
      <c r="H182" s="118"/>
      <c r="I182" s="119"/>
      <c r="J182" s="119"/>
      <c r="K182" s="150"/>
      <c r="L182" s="129"/>
      <c r="M182" s="129"/>
      <c r="N182" s="118"/>
      <c r="O182" s="117"/>
      <c r="P182" s="118"/>
    </row>
    <row r="183" spans="1:16" s="105" customFormat="1" ht="22.5">
      <c r="A183" s="135" t="s">
        <v>650</v>
      </c>
      <c r="B183" s="113">
        <v>816</v>
      </c>
      <c r="C183" s="118">
        <v>3.55</v>
      </c>
      <c r="D183" s="118">
        <v>2.6</v>
      </c>
      <c r="E183" s="118">
        <v>0</v>
      </c>
      <c r="F183" s="117">
        <v>0</v>
      </c>
      <c r="G183" s="117">
        <v>2</v>
      </c>
      <c r="H183" s="118">
        <v>2</v>
      </c>
      <c r="I183" s="149">
        <f aca="true" t="shared" si="44" ref="I183:I199">SUM(G183:H183)</f>
        <v>4</v>
      </c>
      <c r="J183" s="149">
        <v>3.11</v>
      </c>
      <c r="K183" s="149">
        <v>5</v>
      </c>
      <c r="L183" s="117">
        <v>0</v>
      </c>
      <c r="M183" s="117">
        <v>5</v>
      </c>
      <c r="N183" s="118">
        <v>5</v>
      </c>
      <c r="O183" s="117">
        <v>0</v>
      </c>
      <c r="P183" s="118">
        <f t="shared" si="40"/>
        <v>5</v>
      </c>
    </row>
    <row r="184" spans="1:16" s="105" customFormat="1" ht="22.5">
      <c r="A184" s="135" t="s">
        <v>651</v>
      </c>
      <c r="B184" s="113">
        <v>817</v>
      </c>
      <c r="C184" s="118">
        <v>7.1</v>
      </c>
      <c r="D184" s="118">
        <v>3.2</v>
      </c>
      <c r="E184" s="118">
        <v>0</v>
      </c>
      <c r="F184" s="117">
        <v>6.66</v>
      </c>
      <c r="G184" s="117">
        <v>2</v>
      </c>
      <c r="H184" s="118">
        <v>5</v>
      </c>
      <c r="I184" s="149">
        <f t="shared" si="44"/>
        <v>7</v>
      </c>
      <c r="J184" s="149">
        <v>10</v>
      </c>
      <c r="K184" s="149">
        <v>10</v>
      </c>
      <c r="L184" s="117">
        <v>0</v>
      </c>
      <c r="M184" s="117">
        <v>10</v>
      </c>
      <c r="N184" s="118">
        <v>10</v>
      </c>
      <c r="O184" s="117">
        <v>10</v>
      </c>
      <c r="P184" s="118">
        <f t="shared" si="40"/>
        <v>20</v>
      </c>
    </row>
    <row r="185" spans="1:16" s="105" customFormat="1" ht="22.5">
      <c r="A185" s="135" t="s">
        <v>562</v>
      </c>
      <c r="B185" s="113">
        <v>818</v>
      </c>
      <c r="C185" s="118">
        <v>1</v>
      </c>
      <c r="D185" s="118">
        <v>1.1</v>
      </c>
      <c r="E185" s="118">
        <v>0</v>
      </c>
      <c r="F185" s="117">
        <v>1.49</v>
      </c>
      <c r="G185" s="117">
        <v>0.5</v>
      </c>
      <c r="H185" s="118">
        <v>1</v>
      </c>
      <c r="I185" s="149">
        <f>SUM(G185:H185)</f>
        <v>1.5</v>
      </c>
      <c r="J185" s="149">
        <v>0.05</v>
      </c>
      <c r="K185" s="149">
        <v>0.5</v>
      </c>
      <c r="L185" s="117">
        <v>1</v>
      </c>
      <c r="M185" s="117">
        <v>0.25</v>
      </c>
      <c r="N185" s="118">
        <v>0.01</v>
      </c>
      <c r="O185" s="117">
        <v>0</v>
      </c>
      <c r="P185" s="118">
        <f t="shared" si="40"/>
        <v>0.01</v>
      </c>
    </row>
    <row r="186" spans="1:16" s="105" customFormat="1" ht="22.5">
      <c r="A186" s="135" t="s">
        <v>652</v>
      </c>
      <c r="B186" s="113" t="s">
        <v>103</v>
      </c>
      <c r="C186" s="118">
        <v>7.1</v>
      </c>
      <c r="D186" s="118">
        <v>7.1</v>
      </c>
      <c r="E186" s="118">
        <v>0</v>
      </c>
      <c r="F186" s="117">
        <v>18.19</v>
      </c>
      <c r="G186" s="117">
        <v>3</v>
      </c>
      <c r="H186" s="118">
        <v>15.2</v>
      </c>
      <c r="I186" s="149">
        <f>SUM(G186:H186)</f>
        <v>18.2</v>
      </c>
      <c r="J186" s="149">
        <v>30</v>
      </c>
      <c r="K186" s="149">
        <v>15</v>
      </c>
      <c r="L186" s="117">
        <v>15</v>
      </c>
      <c r="M186" s="117">
        <v>30</v>
      </c>
      <c r="N186" s="118">
        <v>10</v>
      </c>
      <c r="O186" s="117">
        <v>20</v>
      </c>
      <c r="P186" s="118">
        <f t="shared" si="40"/>
        <v>30</v>
      </c>
    </row>
    <row r="187" spans="1:16" s="105" customFormat="1" ht="31.5" customHeight="1">
      <c r="A187" s="143" t="s">
        <v>653</v>
      </c>
      <c r="B187" s="113">
        <v>842</v>
      </c>
      <c r="C187" s="118">
        <v>1</v>
      </c>
      <c r="D187" s="118">
        <v>0.1</v>
      </c>
      <c r="E187" s="118">
        <v>0</v>
      </c>
      <c r="F187" s="117">
        <v>0.3</v>
      </c>
      <c r="G187" s="117">
        <v>1</v>
      </c>
      <c r="H187" s="118">
        <v>-0.4</v>
      </c>
      <c r="I187" s="149">
        <f t="shared" si="44"/>
        <v>0.6</v>
      </c>
      <c r="J187" s="149">
        <v>0.4</v>
      </c>
      <c r="K187" s="149">
        <v>0.5</v>
      </c>
      <c r="L187" s="117">
        <v>2.5</v>
      </c>
      <c r="M187" s="117">
        <v>0.45</v>
      </c>
      <c r="N187" s="118">
        <v>0.5</v>
      </c>
      <c r="O187" s="117">
        <v>1</v>
      </c>
      <c r="P187" s="118">
        <f t="shared" si="40"/>
        <v>1.5</v>
      </c>
    </row>
    <row r="188" spans="1:16" s="105" customFormat="1" ht="22.5">
      <c r="A188" s="135" t="s">
        <v>104</v>
      </c>
      <c r="B188" s="113" t="s">
        <v>105</v>
      </c>
      <c r="C188" s="118">
        <v>0.5</v>
      </c>
      <c r="D188" s="118">
        <v>0.36</v>
      </c>
      <c r="E188" s="118">
        <v>0</v>
      </c>
      <c r="F188" s="117">
        <v>0.9</v>
      </c>
      <c r="G188" s="117">
        <v>0.5</v>
      </c>
      <c r="H188" s="118">
        <v>0.5</v>
      </c>
      <c r="I188" s="149">
        <f t="shared" si="44"/>
        <v>1</v>
      </c>
      <c r="J188" s="149">
        <v>3.2</v>
      </c>
      <c r="K188" s="149">
        <v>0.5</v>
      </c>
      <c r="L188" s="117">
        <v>1.5</v>
      </c>
      <c r="M188" s="117">
        <v>7</v>
      </c>
      <c r="N188" s="118">
        <v>0.5</v>
      </c>
      <c r="O188" s="117">
        <v>4.5</v>
      </c>
      <c r="P188" s="118">
        <f t="shared" si="40"/>
        <v>5</v>
      </c>
    </row>
    <row r="189" spans="1:16" s="105" customFormat="1" ht="22.5">
      <c r="A189" s="140" t="s">
        <v>654</v>
      </c>
      <c r="B189" s="113">
        <v>808</v>
      </c>
      <c r="C189" s="118">
        <v>1.01</v>
      </c>
      <c r="D189" s="118">
        <v>0</v>
      </c>
      <c r="E189" s="118">
        <v>0</v>
      </c>
      <c r="F189" s="117">
        <v>1</v>
      </c>
      <c r="G189" s="117">
        <v>0.01</v>
      </c>
      <c r="H189" s="118">
        <v>2</v>
      </c>
      <c r="I189" s="149">
        <f>SUM(G189:H189)</f>
        <v>2.01</v>
      </c>
      <c r="J189" s="149">
        <v>0</v>
      </c>
      <c r="K189" s="149">
        <v>0.01</v>
      </c>
      <c r="L189" s="117">
        <v>2</v>
      </c>
      <c r="M189" s="117">
        <v>2.02</v>
      </c>
      <c r="N189" s="118">
        <v>0.01</v>
      </c>
      <c r="O189" s="117">
        <v>2</v>
      </c>
      <c r="P189" s="118">
        <f t="shared" si="40"/>
        <v>2.01</v>
      </c>
    </row>
    <row r="190" spans="1:16" s="105" customFormat="1" ht="22.5">
      <c r="A190" s="135" t="s">
        <v>726</v>
      </c>
      <c r="B190" s="113" t="s">
        <v>416</v>
      </c>
      <c r="C190" s="118">
        <v>8.5</v>
      </c>
      <c r="D190" s="118">
        <v>3.5</v>
      </c>
      <c r="E190" s="118">
        <v>0</v>
      </c>
      <c r="F190" s="117">
        <v>7</v>
      </c>
      <c r="G190" s="117">
        <v>2</v>
      </c>
      <c r="H190" s="118">
        <v>5</v>
      </c>
      <c r="I190" s="149">
        <f t="shared" si="44"/>
        <v>7</v>
      </c>
      <c r="J190" s="149">
        <v>0</v>
      </c>
      <c r="K190" s="149">
        <v>0.01</v>
      </c>
      <c r="L190" s="117">
        <v>2</v>
      </c>
      <c r="M190" s="117">
        <v>0.01</v>
      </c>
      <c r="N190" s="118">
        <v>0.01</v>
      </c>
      <c r="O190" s="117">
        <v>0</v>
      </c>
      <c r="P190" s="118">
        <f t="shared" si="40"/>
        <v>0.01</v>
      </c>
    </row>
    <row r="191" spans="1:16" s="105" customFormat="1" ht="47.25" customHeight="1">
      <c r="A191" s="143" t="s">
        <v>655</v>
      </c>
      <c r="B191" s="113" t="s">
        <v>700</v>
      </c>
      <c r="C191" s="118">
        <v>84.7</v>
      </c>
      <c r="D191" s="118">
        <v>23.8</v>
      </c>
      <c r="E191" s="118">
        <v>22.9</v>
      </c>
      <c r="F191" s="117">
        <v>21.14</v>
      </c>
      <c r="G191" s="117">
        <v>16.8</v>
      </c>
      <c r="H191" s="118">
        <v>10</v>
      </c>
      <c r="I191" s="149">
        <f>SUM(G191:H191)</f>
        <v>26.8</v>
      </c>
      <c r="J191" s="149">
        <v>27.43</v>
      </c>
      <c r="K191" s="149">
        <v>5</v>
      </c>
      <c r="L191" s="117">
        <v>25</v>
      </c>
      <c r="M191" s="117">
        <v>30</v>
      </c>
      <c r="N191" s="118">
        <v>8.93</v>
      </c>
      <c r="O191" s="117">
        <v>80</v>
      </c>
      <c r="P191" s="118">
        <f t="shared" si="40"/>
        <v>88.93</v>
      </c>
    </row>
    <row r="192" spans="1:16" s="105" customFormat="1" ht="22.5">
      <c r="A192" s="135" t="s">
        <v>656</v>
      </c>
      <c r="B192" s="113" t="s">
        <v>657</v>
      </c>
      <c r="C192" s="118"/>
      <c r="D192" s="118">
        <v>0</v>
      </c>
      <c r="E192" s="118">
        <v>0</v>
      </c>
      <c r="F192" s="117">
        <v>6.16</v>
      </c>
      <c r="G192" s="117">
        <v>4</v>
      </c>
      <c r="H192" s="118">
        <v>4</v>
      </c>
      <c r="I192" s="149">
        <f t="shared" si="44"/>
        <v>8</v>
      </c>
      <c r="J192" s="149">
        <v>26.25</v>
      </c>
      <c r="K192" s="149">
        <v>0.01</v>
      </c>
      <c r="L192" s="117">
        <v>10</v>
      </c>
      <c r="M192" s="117">
        <v>29.4</v>
      </c>
      <c r="N192" s="118">
        <v>2</v>
      </c>
      <c r="O192" s="117">
        <v>30</v>
      </c>
      <c r="P192" s="118">
        <f t="shared" si="40"/>
        <v>32</v>
      </c>
    </row>
    <row r="193" spans="1:16" s="105" customFormat="1" ht="22.5">
      <c r="A193" s="140" t="s">
        <v>658</v>
      </c>
      <c r="B193" s="113" t="s">
        <v>659</v>
      </c>
      <c r="C193" s="118"/>
      <c r="D193" s="118">
        <v>0</v>
      </c>
      <c r="E193" s="118">
        <v>0</v>
      </c>
      <c r="F193" s="117">
        <v>4.49</v>
      </c>
      <c r="G193" s="117">
        <v>4</v>
      </c>
      <c r="H193" s="118">
        <v>0</v>
      </c>
      <c r="I193" s="149">
        <f t="shared" si="44"/>
        <v>4</v>
      </c>
      <c r="J193" s="149">
        <v>9.88</v>
      </c>
      <c r="K193" s="149">
        <v>1</v>
      </c>
      <c r="L193" s="117">
        <v>10.5</v>
      </c>
      <c r="M193" s="117">
        <v>11.5</v>
      </c>
      <c r="N193" s="118">
        <v>1</v>
      </c>
      <c r="O193" s="117">
        <v>4</v>
      </c>
      <c r="P193" s="118">
        <f t="shared" si="40"/>
        <v>5</v>
      </c>
    </row>
    <row r="194" spans="1:16" s="105" customFormat="1" ht="22.5">
      <c r="A194" s="135" t="s">
        <v>577</v>
      </c>
      <c r="B194" s="113" t="s">
        <v>660</v>
      </c>
      <c r="C194" s="118"/>
      <c r="D194" s="118">
        <v>0</v>
      </c>
      <c r="E194" s="118">
        <v>0</v>
      </c>
      <c r="F194" s="117">
        <v>0.39</v>
      </c>
      <c r="G194" s="117">
        <v>3</v>
      </c>
      <c r="H194" s="118">
        <v>-1</v>
      </c>
      <c r="I194" s="149">
        <f>SUM(G194:H194)</f>
        <v>2</v>
      </c>
      <c r="J194" s="149">
        <v>1.1</v>
      </c>
      <c r="K194" s="149">
        <v>1</v>
      </c>
      <c r="L194" s="117">
        <v>2</v>
      </c>
      <c r="M194" s="117">
        <v>1.1</v>
      </c>
      <c r="N194" s="118">
        <v>1</v>
      </c>
      <c r="O194" s="117">
        <v>3</v>
      </c>
      <c r="P194" s="118">
        <f t="shared" si="40"/>
        <v>4</v>
      </c>
    </row>
    <row r="195" spans="1:16" s="105" customFormat="1" ht="22.5">
      <c r="A195" s="135" t="s">
        <v>578</v>
      </c>
      <c r="B195" s="113" t="s">
        <v>661</v>
      </c>
      <c r="C195" s="118"/>
      <c r="D195" s="118">
        <v>0</v>
      </c>
      <c r="E195" s="118">
        <v>0</v>
      </c>
      <c r="F195" s="117">
        <v>0.25</v>
      </c>
      <c r="G195" s="117">
        <v>1</v>
      </c>
      <c r="H195" s="118">
        <v>1</v>
      </c>
      <c r="I195" s="149">
        <f t="shared" si="44"/>
        <v>2</v>
      </c>
      <c r="J195" s="149">
        <v>1.15</v>
      </c>
      <c r="K195" s="149">
        <v>0.49</v>
      </c>
      <c r="L195" s="117">
        <v>1.5</v>
      </c>
      <c r="M195" s="117">
        <v>1.99</v>
      </c>
      <c r="N195" s="118">
        <v>0.49</v>
      </c>
      <c r="O195" s="117">
        <v>2</v>
      </c>
      <c r="P195" s="118">
        <f t="shared" si="40"/>
        <v>2.49</v>
      </c>
    </row>
    <row r="196" spans="1:16" s="105" customFormat="1" ht="22.5">
      <c r="A196" s="135" t="s">
        <v>701</v>
      </c>
      <c r="B196" s="113" t="s">
        <v>662</v>
      </c>
      <c r="C196" s="118"/>
      <c r="D196" s="118">
        <v>0</v>
      </c>
      <c r="E196" s="118">
        <v>0</v>
      </c>
      <c r="F196" s="117">
        <v>0</v>
      </c>
      <c r="G196" s="117">
        <v>5</v>
      </c>
      <c r="H196" s="118">
        <v>-5</v>
      </c>
      <c r="I196" s="149">
        <f t="shared" si="44"/>
        <v>0</v>
      </c>
      <c r="J196" s="149">
        <v>0</v>
      </c>
      <c r="K196" s="149">
        <v>1</v>
      </c>
      <c r="L196" s="117">
        <v>4</v>
      </c>
      <c r="M196" s="117">
        <v>0.01</v>
      </c>
      <c r="N196" s="118">
        <v>0</v>
      </c>
      <c r="O196" s="117">
        <v>0</v>
      </c>
      <c r="P196" s="118">
        <f t="shared" si="40"/>
        <v>0</v>
      </c>
    </row>
    <row r="197" spans="1:16" s="105" customFormat="1" ht="22.5">
      <c r="A197" s="135" t="s">
        <v>579</v>
      </c>
      <c r="B197" s="113" t="s">
        <v>663</v>
      </c>
      <c r="C197" s="118"/>
      <c r="D197" s="118">
        <v>0</v>
      </c>
      <c r="E197" s="118">
        <v>0</v>
      </c>
      <c r="F197" s="117">
        <v>4.64</v>
      </c>
      <c r="G197" s="117">
        <v>4.67</v>
      </c>
      <c r="H197" s="118">
        <v>0</v>
      </c>
      <c r="I197" s="149">
        <f t="shared" si="44"/>
        <v>4.67</v>
      </c>
      <c r="J197" s="149">
        <v>0</v>
      </c>
      <c r="K197" s="149">
        <v>0</v>
      </c>
      <c r="L197" s="117">
        <v>0</v>
      </c>
      <c r="M197" s="117">
        <v>0</v>
      </c>
      <c r="N197" s="118">
        <v>0</v>
      </c>
      <c r="O197" s="117">
        <v>0</v>
      </c>
      <c r="P197" s="118">
        <f t="shared" si="40"/>
        <v>0</v>
      </c>
    </row>
    <row r="198" spans="1:16" s="105" customFormat="1" ht="22.5">
      <c r="A198" s="144" t="s">
        <v>664</v>
      </c>
      <c r="B198" s="113"/>
      <c r="C198" s="118">
        <v>0</v>
      </c>
      <c r="D198" s="118">
        <v>0</v>
      </c>
      <c r="E198" s="118"/>
      <c r="F198" s="117">
        <v>0</v>
      </c>
      <c r="G198" s="117">
        <v>0</v>
      </c>
      <c r="H198" s="117">
        <v>0</v>
      </c>
      <c r="I198" s="149">
        <f t="shared" si="44"/>
        <v>0</v>
      </c>
      <c r="J198" s="149">
        <v>0</v>
      </c>
      <c r="K198" s="149">
        <v>0.45</v>
      </c>
      <c r="L198" s="117">
        <v>0</v>
      </c>
      <c r="M198" s="117">
        <v>0.05</v>
      </c>
      <c r="N198" s="118">
        <v>0.01</v>
      </c>
      <c r="O198" s="117">
        <v>25</v>
      </c>
      <c r="P198" s="118">
        <f t="shared" si="40"/>
        <v>25.01</v>
      </c>
    </row>
    <row r="199" spans="1:16" s="105" customFormat="1" ht="22.5">
      <c r="A199" s="144" t="s">
        <v>724</v>
      </c>
      <c r="B199" s="113">
        <v>806</v>
      </c>
      <c r="C199" s="118">
        <v>0</v>
      </c>
      <c r="D199" s="118">
        <v>0</v>
      </c>
      <c r="E199" s="118"/>
      <c r="F199" s="117">
        <v>0</v>
      </c>
      <c r="G199" s="117">
        <v>0</v>
      </c>
      <c r="H199" s="117">
        <v>0</v>
      </c>
      <c r="I199" s="149">
        <f t="shared" si="44"/>
        <v>0</v>
      </c>
      <c r="J199" s="149">
        <v>0</v>
      </c>
      <c r="K199" s="149">
        <v>0.5</v>
      </c>
      <c r="L199" s="117">
        <v>15</v>
      </c>
      <c r="M199" s="117">
        <v>0.01</v>
      </c>
      <c r="N199" s="118">
        <v>10.01</v>
      </c>
      <c r="O199" s="117">
        <v>57.5</v>
      </c>
      <c r="P199" s="118">
        <f t="shared" si="40"/>
        <v>67.51</v>
      </c>
    </row>
    <row r="200" spans="1:16" s="105" customFormat="1" ht="22.5">
      <c r="A200" s="112" t="s">
        <v>106</v>
      </c>
      <c r="B200" s="113"/>
      <c r="C200" s="136">
        <f aca="true" t="shared" si="45" ref="C200:O200">SUM(C183:C199)</f>
        <v>114.46000000000001</v>
      </c>
      <c r="D200" s="136">
        <f t="shared" si="45"/>
        <v>41.760000000000005</v>
      </c>
      <c r="E200" s="136">
        <f t="shared" si="45"/>
        <v>22.9</v>
      </c>
      <c r="F200" s="136">
        <f t="shared" si="45"/>
        <v>72.61</v>
      </c>
      <c r="G200" s="136">
        <f t="shared" si="45"/>
        <v>49.480000000000004</v>
      </c>
      <c r="H200" s="136">
        <f t="shared" si="45"/>
        <v>39.3</v>
      </c>
      <c r="I200" s="136">
        <f t="shared" si="45"/>
        <v>88.78</v>
      </c>
      <c r="J200" s="136">
        <f t="shared" si="45"/>
        <v>112.57</v>
      </c>
      <c r="K200" s="129">
        <f t="shared" si="45"/>
        <v>40.970000000000006</v>
      </c>
      <c r="L200" s="129">
        <f t="shared" si="45"/>
        <v>92</v>
      </c>
      <c r="M200" s="129">
        <f t="shared" si="45"/>
        <v>128.79</v>
      </c>
      <c r="N200" s="136">
        <f t="shared" si="45"/>
        <v>49.47</v>
      </c>
      <c r="O200" s="129">
        <f t="shared" si="45"/>
        <v>239</v>
      </c>
      <c r="P200" s="136">
        <f t="shared" si="40"/>
        <v>288.47</v>
      </c>
    </row>
    <row r="201" spans="1:16" s="128" customFormat="1" ht="22.5">
      <c r="A201" s="112" t="s">
        <v>107</v>
      </c>
      <c r="B201" s="113"/>
      <c r="C201" s="136">
        <f aca="true" t="shared" si="46" ref="C201:J201">C181+C200</f>
        <v>180</v>
      </c>
      <c r="D201" s="136">
        <f t="shared" si="46"/>
        <v>108.45</v>
      </c>
      <c r="E201" s="136">
        <f t="shared" si="46"/>
        <v>60</v>
      </c>
      <c r="F201" s="136">
        <f t="shared" si="46"/>
        <v>189.76</v>
      </c>
      <c r="G201" s="136">
        <f t="shared" si="46"/>
        <v>80</v>
      </c>
      <c r="H201" s="136">
        <f t="shared" si="46"/>
        <v>175</v>
      </c>
      <c r="I201" s="136">
        <f t="shared" si="46"/>
        <v>255</v>
      </c>
      <c r="J201" s="136">
        <f t="shared" si="46"/>
        <v>218.44</v>
      </c>
      <c r="K201" s="129">
        <f>K200+K181+K169</f>
        <v>80.00000000000001</v>
      </c>
      <c r="L201" s="129">
        <f>L200+L181+L169</f>
        <v>210</v>
      </c>
      <c r="M201" s="129">
        <f>M200+M181</f>
        <v>290</v>
      </c>
      <c r="N201" s="136">
        <f>N200+N181+N169</f>
        <v>115</v>
      </c>
      <c r="O201" s="129">
        <f>O200+O181+O169</f>
        <v>350</v>
      </c>
      <c r="P201" s="136">
        <f t="shared" si="40"/>
        <v>465</v>
      </c>
    </row>
    <row r="202" spans="1:16" s="105" customFormat="1" ht="22.5">
      <c r="A202" s="112" t="s">
        <v>12</v>
      </c>
      <c r="B202" s="113"/>
      <c r="C202" s="118"/>
      <c r="D202" s="118"/>
      <c r="E202" s="118"/>
      <c r="F202" s="117"/>
      <c r="G202" s="117"/>
      <c r="H202" s="118"/>
      <c r="I202" s="119"/>
      <c r="J202" s="119"/>
      <c r="K202" s="150"/>
      <c r="L202" s="121"/>
      <c r="M202" s="121"/>
      <c r="N202" s="118"/>
      <c r="O202" s="117"/>
      <c r="P202" s="118"/>
    </row>
    <row r="203" spans="1:16" s="105" customFormat="1" ht="22.5">
      <c r="A203" s="135" t="s">
        <v>108</v>
      </c>
      <c r="B203" s="113">
        <v>928</v>
      </c>
      <c r="C203" s="118">
        <v>33.44</v>
      </c>
      <c r="D203" s="118">
        <v>161.65</v>
      </c>
      <c r="E203" s="118">
        <v>128.21</v>
      </c>
      <c r="F203" s="117">
        <v>255.75</v>
      </c>
      <c r="G203" s="117">
        <v>39.45</v>
      </c>
      <c r="H203" s="118">
        <v>216.3</v>
      </c>
      <c r="I203" s="117">
        <f>SUM(G203:H203)</f>
        <v>255.75</v>
      </c>
      <c r="J203" s="117">
        <v>375</v>
      </c>
      <c r="K203" s="117">
        <v>47.99</v>
      </c>
      <c r="L203" s="117">
        <v>327.01</v>
      </c>
      <c r="M203" s="117">
        <v>375</v>
      </c>
      <c r="N203" s="118">
        <v>130</v>
      </c>
      <c r="O203" s="117">
        <v>390</v>
      </c>
      <c r="P203" s="118">
        <f t="shared" si="40"/>
        <v>520</v>
      </c>
    </row>
    <row r="204" spans="1:16" s="128" customFormat="1" ht="22.5">
      <c r="A204" s="112" t="s">
        <v>109</v>
      </c>
      <c r="B204" s="113"/>
      <c r="C204" s="136">
        <v>161.65</v>
      </c>
      <c r="D204" s="136">
        <v>161.65</v>
      </c>
      <c r="E204" s="136">
        <v>161.65</v>
      </c>
      <c r="F204" s="136">
        <f>SUM(F203)</f>
        <v>255.75</v>
      </c>
      <c r="G204" s="136">
        <f>SUM(G203)</f>
        <v>39.45</v>
      </c>
      <c r="H204" s="136">
        <f>SUM(H203)</f>
        <v>216.3</v>
      </c>
      <c r="I204" s="136">
        <f>SUM(I203)</f>
        <v>255.75</v>
      </c>
      <c r="J204" s="136">
        <f>SUM(J203)</f>
        <v>375</v>
      </c>
      <c r="K204" s="129">
        <f>SUM(K203:K203)</f>
        <v>47.99</v>
      </c>
      <c r="L204" s="129">
        <f>SUM(L203:L203)</f>
        <v>327.01</v>
      </c>
      <c r="M204" s="129">
        <f>SUM(M203:M203)</f>
        <v>375</v>
      </c>
      <c r="N204" s="136">
        <f>SUM(N203:N203)</f>
        <v>130</v>
      </c>
      <c r="O204" s="129">
        <f>SUM(O203:O203)</f>
        <v>390</v>
      </c>
      <c r="P204" s="136">
        <f t="shared" si="40"/>
        <v>520</v>
      </c>
    </row>
    <row r="205" spans="1:16" s="105" customFormat="1" ht="22.5">
      <c r="A205" s="112" t="s">
        <v>13</v>
      </c>
      <c r="B205" s="113"/>
      <c r="C205" s="118"/>
      <c r="D205" s="118"/>
      <c r="E205" s="118"/>
      <c r="F205" s="117"/>
      <c r="G205" s="117"/>
      <c r="H205" s="118"/>
      <c r="I205" s="119"/>
      <c r="J205" s="119"/>
      <c r="K205" s="120"/>
      <c r="L205" s="121"/>
      <c r="M205" s="121"/>
      <c r="N205" s="118"/>
      <c r="O205" s="117"/>
      <c r="P205" s="118"/>
    </row>
    <row r="206" spans="1:16" s="105" customFormat="1" ht="22.5">
      <c r="A206" s="135" t="s">
        <v>110</v>
      </c>
      <c r="B206" s="113">
        <v>1134</v>
      </c>
      <c r="C206" s="118">
        <v>0.01</v>
      </c>
      <c r="D206" s="118">
        <v>0</v>
      </c>
      <c r="E206" s="118">
        <v>0</v>
      </c>
      <c r="F206" s="117">
        <v>0</v>
      </c>
      <c r="G206" s="117">
        <v>0.01</v>
      </c>
      <c r="H206" s="118">
        <v>0</v>
      </c>
      <c r="I206" s="117">
        <f aca="true" t="shared" si="47" ref="I206:I214">SUM(G206:H206)</f>
        <v>0.01</v>
      </c>
      <c r="J206" s="117">
        <v>0</v>
      </c>
      <c r="K206" s="117">
        <v>0.01</v>
      </c>
      <c r="L206" s="117">
        <v>0</v>
      </c>
      <c r="M206" s="117">
        <v>0</v>
      </c>
      <c r="N206" s="118">
        <v>0.01</v>
      </c>
      <c r="O206" s="117">
        <v>0</v>
      </c>
      <c r="P206" s="118">
        <f t="shared" si="40"/>
        <v>0.01</v>
      </c>
    </row>
    <row r="207" spans="1:16" s="105" customFormat="1" ht="22.5">
      <c r="A207" s="135" t="s">
        <v>111</v>
      </c>
      <c r="B207" s="113"/>
      <c r="C207" s="118">
        <v>0.01</v>
      </c>
      <c r="D207" s="118">
        <v>0</v>
      </c>
      <c r="E207" s="118">
        <v>5</v>
      </c>
      <c r="F207" s="117">
        <v>0</v>
      </c>
      <c r="G207" s="117">
        <v>0.01</v>
      </c>
      <c r="H207" s="118">
        <v>0</v>
      </c>
      <c r="I207" s="117">
        <f t="shared" si="47"/>
        <v>0.01</v>
      </c>
      <c r="J207" s="117">
        <v>0</v>
      </c>
      <c r="K207" s="117">
        <v>0.01</v>
      </c>
      <c r="L207" s="117">
        <v>1.99</v>
      </c>
      <c r="M207" s="117">
        <v>0</v>
      </c>
      <c r="N207" s="118">
        <v>0.01</v>
      </c>
      <c r="O207" s="117">
        <v>4.99</v>
      </c>
      <c r="P207" s="118">
        <f t="shared" si="40"/>
        <v>5</v>
      </c>
    </row>
    <row r="208" spans="1:16" s="105" customFormat="1" ht="22.5">
      <c r="A208" s="135" t="s">
        <v>112</v>
      </c>
      <c r="B208" s="113">
        <v>1104</v>
      </c>
      <c r="C208" s="118">
        <v>49.98</v>
      </c>
      <c r="D208" s="118">
        <v>49.91</v>
      </c>
      <c r="E208" s="118">
        <v>40</v>
      </c>
      <c r="F208" s="117">
        <v>98.87</v>
      </c>
      <c r="G208" s="117">
        <v>0.01</v>
      </c>
      <c r="H208" s="118">
        <v>98.98</v>
      </c>
      <c r="I208" s="117">
        <f t="shared" si="47"/>
        <v>98.99000000000001</v>
      </c>
      <c r="J208" s="117">
        <v>86.58</v>
      </c>
      <c r="K208" s="117">
        <v>0.01</v>
      </c>
      <c r="L208" s="117">
        <v>49.99</v>
      </c>
      <c r="M208" s="117">
        <v>86.6</v>
      </c>
      <c r="N208" s="118">
        <v>15</v>
      </c>
      <c r="O208" s="117">
        <v>35</v>
      </c>
      <c r="P208" s="118">
        <f t="shared" si="40"/>
        <v>50</v>
      </c>
    </row>
    <row r="209" spans="1:16" s="105" customFormat="1" ht="22.5">
      <c r="A209" s="135" t="s">
        <v>113</v>
      </c>
      <c r="B209" s="113">
        <v>1113</v>
      </c>
      <c r="C209" s="118">
        <v>35</v>
      </c>
      <c r="D209" s="118">
        <v>15.78</v>
      </c>
      <c r="E209" s="118">
        <v>20</v>
      </c>
      <c r="F209" s="117">
        <v>0</v>
      </c>
      <c r="G209" s="117">
        <v>0.01</v>
      </c>
      <c r="H209" s="118">
        <v>0</v>
      </c>
      <c r="I209" s="117">
        <v>0.01</v>
      </c>
      <c r="J209" s="117">
        <v>12.17</v>
      </c>
      <c r="K209" s="117">
        <v>0.01</v>
      </c>
      <c r="L209" s="117">
        <v>19.99</v>
      </c>
      <c r="M209" s="117">
        <v>12.23</v>
      </c>
      <c r="N209" s="118">
        <v>0.01</v>
      </c>
      <c r="O209" s="117">
        <v>19.99</v>
      </c>
      <c r="P209" s="118">
        <f t="shared" si="40"/>
        <v>20</v>
      </c>
    </row>
    <row r="210" spans="1:16" s="105" customFormat="1" ht="34.5">
      <c r="A210" s="135" t="s">
        <v>665</v>
      </c>
      <c r="B210" s="113">
        <v>1121</v>
      </c>
      <c r="C210" s="118">
        <v>9.2</v>
      </c>
      <c r="D210" s="118">
        <v>0</v>
      </c>
      <c r="E210" s="118">
        <v>0</v>
      </c>
      <c r="F210" s="117">
        <v>0</v>
      </c>
      <c r="G210" s="117">
        <v>0</v>
      </c>
      <c r="H210" s="118">
        <v>0</v>
      </c>
      <c r="I210" s="117">
        <f t="shared" si="47"/>
        <v>0</v>
      </c>
      <c r="J210" s="117">
        <v>12.03</v>
      </c>
      <c r="K210" s="117">
        <v>10</v>
      </c>
      <c r="L210" s="117">
        <v>10</v>
      </c>
      <c r="M210" s="117">
        <v>13</v>
      </c>
      <c r="N210" s="118">
        <v>10</v>
      </c>
      <c r="O210" s="117">
        <v>5</v>
      </c>
      <c r="P210" s="118">
        <f t="shared" si="40"/>
        <v>15</v>
      </c>
    </row>
    <row r="211" spans="1:16" s="105" customFormat="1" ht="22.5">
      <c r="A211" s="135" t="s">
        <v>114</v>
      </c>
      <c r="B211" s="113">
        <v>1140</v>
      </c>
      <c r="C211" s="118">
        <v>5.01</v>
      </c>
      <c r="D211" s="118">
        <v>0</v>
      </c>
      <c r="E211" s="118">
        <v>0</v>
      </c>
      <c r="F211" s="117">
        <v>0</v>
      </c>
      <c r="G211" s="117">
        <v>0.01</v>
      </c>
      <c r="H211" s="118">
        <v>0</v>
      </c>
      <c r="I211" s="117">
        <f t="shared" si="47"/>
        <v>0.01</v>
      </c>
      <c r="J211" s="117">
        <v>0</v>
      </c>
      <c r="K211" s="117">
        <v>0.01</v>
      </c>
      <c r="L211" s="117">
        <v>0</v>
      </c>
      <c r="M211" s="117">
        <v>0</v>
      </c>
      <c r="N211" s="118">
        <v>0.01</v>
      </c>
      <c r="O211" s="117">
        <v>0</v>
      </c>
      <c r="P211" s="118">
        <f t="shared" si="40"/>
        <v>0.01</v>
      </c>
    </row>
    <row r="212" spans="1:16" s="105" customFormat="1" ht="22.5">
      <c r="A212" s="135" t="s">
        <v>115</v>
      </c>
      <c r="B212" s="113">
        <v>1125</v>
      </c>
      <c r="C212" s="118">
        <v>1.01</v>
      </c>
      <c r="D212" s="118">
        <v>0</v>
      </c>
      <c r="E212" s="118">
        <v>0</v>
      </c>
      <c r="F212" s="117">
        <v>0</v>
      </c>
      <c r="G212" s="117">
        <v>0</v>
      </c>
      <c r="H212" s="118">
        <v>0</v>
      </c>
      <c r="I212" s="117">
        <f t="shared" si="47"/>
        <v>0</v>
      </c>
      <c r="J212" s="117">
        <v>0</v>
      </c>
      <c r="K212" s="117">
        <v>0</v>
      </c>
      <c r="L212" s="117">
        <v>0</v>
      </c>
      <c r="M212" s="117">
        <v>0</v>
      </c>
      <c r="N212" s="118">
        <v>1</v>
      </c>
      <c r="O212" s="117">
        <v>0</v>
      </c>
      <c r="P212" s="118">
        <f t="shared" si="40"/>
        <v>1</v>
      </c>
    </row>
    <row r="213" spans="1:16" s="105" customFormat="1" ht="22.5">
      <c r="A213" s="135" t="s">
        <v>494</v>
      </c>
      <c r="B213" s="113">
        <v>1103</v>
      </c>
      <c r="C213" s="118">
        <v>0.01</v>
      </c>
      <c r="D213" s="118">
        <v>0</v>
      </c>
      <c r="E213" s="118">
        <v>0</v>
      </c>
      <c r="F213" s="117">
        <v>0</v>
      </c>
      <c r="G213" s="117">
        <v>0</v>
      </c>
      <c r="H213" s="118">
        <v>0</v>
      </c>
      <c r="I213" s="117">
        <f t="shared" si="47"/>
        <v>0</v>
      </c>
      <c r="J213" s="117">
        <v>0</v>
      </c>
      <c r="K213" s="117">
        <v>0</v>
      </c>
      <c r="L213" s="117">
        <v>0</v>
      </c>
      <c r="M213" s="117">
        <v>0</v>
      </c>
      <c r="N213" s="118">
        <v>0</v>
      </c>
      <c r="O213" s="117">
        <v>0</v>
      </c>
      <c r="P213" s="118">
        <f t="shared" si="40"/>
        <v>0</v>
      </c>
    </row>
    <row r="214" spans="1:16" s="105" customFormat="1" ht="22.5">
      <c r="A214" s="135" t="s">
        <v>495</v>
      </c>
      <c r="B214" s="113">
        <v>1126</v>
      </c>
      <c r="C214" s="118">
        <v>0</v>
      </c>
      <c r="D214" s="118">
        <v>1.36</v>
      </c>
      <c r="E214" s="118">
        <v>2</v>
      </c>
      <c r="F214" s="117">
        <v>0.3</v>
      </c>
      <c r="G214" s="117">
        <v>2.43</v>
      </c>
      <c r="H214" s="118">
        <v>-2.05</v>
      </c>
      <c r="I214" s="117">
        <f t="shared" si="47"/>
        <v>0.38000000000000034</v>
      </c>
      <c r="J214" s="117">
        <v>15.22</v>
      </c>
      <c r="K214" s="117">
        <v>2</v>
      </c>
      <c r="L214" s="117">
        <v>13</v>
      </c>
      <c r="M214" s="117">
        <v>15.16</v>
      </c>
      <c r="N214" s="118">
        <v>2</v>
      </c>
      <c r="O214" s="117">
        <v>18</v>
      </c>
      <c r="P214" s="118">
        <f t="shared" si="40"/>
        <v>20</v>
      </c>
    </row>
    <row r="215" spans="1:16" s="128" customFormat="1" ht="22.5">
      <c r="A215" s="112" t="s">
        <v>116</v>
      </c>
      <c r="B215" s="113"/>
      <c r="C215" s="136">
        <f aca="true" t="shared" si="48" ref="C215:J215">SUM(C206:C214)</f>
        <v>100.23000000000002</v>
      </c>
      <c r="D215" s="136">
        <f t="shared" si="48"/>
        <v>67.05</v>
      </c>
      <c r="E215" s="136">
        <f t="shared" si="48"/>
        <v>67</v>
      </c>
      <c r="F215" s="136">
        <f t="shared" si="48"/>
        <v>99.17</v>
      </c>
      <c r="G215" s="136">
        <f t="shared" si="48"/>
        <v>2.48</v>
      </c>
      <c r="H215" s="136">
        <f t="shared" si="48"/>
        <v>96.93</v>
      </c>
      <c r="I215" s="136">
        <f t="shared" si="48"/>
        <v>99.41000000000001</v>
      </c>
      <c r="J215" s="136">
        <f t="shared" si="48"/>
        <v>126</v>
      </c>
      <c r="K215" s="129">
        <f aca="true" t="shared" si="49" ref="K215:P215">SUM(K205:K214)</f>
        <v>12.049999999999999</v>
      </c>
      <c r="L215" s="129">
        <f t="shared" si="49"/>
        <v>94.97</v>
      </c>
      <c r="M215" s="129">
        <f t="shared" si="49"/>
        <v>126.99</v>
      </c>
      <c r="N215" s="136">
        <f t="shared" si="49"/>
        <v>28.040000000000003</v>
      </c>
      <c r="O215" s="129">
        <f t="shared" si="49"/>
        <v>82.98</v>
      </c>
      <c r="P215" s="136">
        <f t="shared" si="49"/>
        <v>111.02</v>
      </c>
    </row>
    <row r="216" spans="1:16" s="105" customFormat="1" ht="21" customHeight="1">
      <c r="A216" s="112" t="s">
        <v>56</v>
      </c>
      <c r="B216" s="113"/>
      <c r="C216" s="118"/>
      <c r="D216" s="118"/>
      <c r="E216" s="118"/>
      <c r="F216" s="117"/>
      <c r="G216" s="117"/>
      <c r="H216" s="118"/>
      <c r="I216" s="159"/>
      <c r="J216" s="159"/>
      <c r="K216" s="160"/>
      <c r="L216" s="117"/>
      <c r="M216" s="117"/>
      <c r="N216" s="161"/>
      <c r="P216" s="118"/>
    </row>
    <row r="217" spans="1:16" s="105" customFormat="1" ht="21" customHeight="1">
      <c r="A217" s="135" t="s">
        <v>117</v>
      </c>
      <c r="B217" s="113">
        <v>1110</v>
      </c>
      <c r="C217" s="162">
        <v>5.02</v>
      </c>
      <c r="D217" s="162">
        <v>1.6</v>
      </c>
      <c r="E217" s="162">
        <v>1.25</v>
      </c>
      <c r="F217" s="163">
        <v>4.21</v>
      </c>
      <c r="G217" s="163">
        <v>1</v>
      </c>
      <c r="H217" s="162">
        <v>4.1</v>
      </c>
      <c r="I217" s="163">
        <f aca="true" t="shared" si="50" ref="I217:I237">SUM(G217:H217)</f>
        <v>5.1</v>
      </c>
      <c r="J217" s="163">
        <v>3.24</v>
      </c>
      <c r="K217" s="163">
        <v>1</v>
      </c>
      <c r="L217" s="163">
        <v>2</v>
      </c>
      <c r="M217" s="163">
        <v>3.25</v>
      </c>
      <c r="N217" s="162">
        <v>1</v>
      </c>
      <c r="O217" s="117">
        <v>4</v>
      </c>
      <c r="P217" s="118">
        <f t="shared" si="40"/>
        <v>5</v>
      </c>
    </row>
    <row r="218" spans="1:16" s="105" customFormat="1" ht="21" customHeight="1">
      <c r="A218" s="135" t="s">
        <v>118</v>
      </c>
      <c r="B218" s="113">
        <v>1101</v>
      </c>
      <c r="C218" s="162">
        <v>6.26</v>
      </c>
      <c r="D218" s="162">
        <v>8.46</v>
      </c>
      <c r="E218" s="162">
        <v>0</v>
      </c>
      <c r="F218" s="163">
        <v>6.01</v>
      </c>
      <c r="G218" s="163">
        <v>5</v>
      </c>
      <c r="H218" s="162">
        <v>1.55</v>
      </c>
      <c r="I218" s="163">
        <f t="shared" si="50"/>
        <v>6.55</v>
      </c>
      <c r="J218" s="163">
        <v>18.95</v>
      </c>
      <c r="K218" s="163">
        <v>10</v>
      </c>
      <c r="L218" s="163">
        <v>10</v>
      </c>
      <c r="M218" s="163">
        <v>20</v>
      </c>
      <c r="N218" s="162">
        <v>10</v>
      </c>
      <c r="O218" s="117">
        <v>30</v>
      </c>
      <c r="P218" s="118">
        <f t="shared" si="40"/>
        <v>40</v>
      </c>
    </row>
    <row r="219" spans="1:16" s="193" customFormat="1" ht="33" customHeight="1">
      <c r="A219" s="192" t="s">
        <v>119</v>
      </c>
      <c r="B219" s="113">
        <v>1108</v>
      </c>
      <c r="C219" s="122">
        <v>30.74</v>
      </c>
      <c r="D219" s="122">
        <v>7.85</v>
      </c>
      <c r="E219" s="122">
        <v>10</v>
      </c>
      <c r="F219" s="123">
        <v>0</v>
      </c>
      <c r="G219" s="123">
        <v>0</v>
      </c>
      <c r="H219" s="122">
        <v>0</v>
      </c>
      <c r="I219" s="123">
        <f t="shared" si="50"/>
        <v>0</v>
      </c>
      <c r="J219" s="123">
        <v>0</v>
      </c>
      <c r="K219" s="123">
        <v>0</v>
      </c>
      <c r="L219" s="123">
        <v>0</v>
      </c>
      <c r="M219" s="123">
        <v>0</v>
      </c>
      <c r="N219" s="122">
        <v>0</v>
      </c>
      <c r="O219" s="117">
        <v>0</v>
      </c>
      <c r="P219" s="118">
        <f t="shared" si="40"/>
        <v>0</v>
      </c>
    </row>
    <row r="220" spans="1:16" s="105" customFormat="1" ht="21" customHeight="1">
      <c r="A220" s="135" t="s">
        <v>563</v>
      </c>
      <c r="B220" s="113">
        <v>1114</v>
      </c>
      <c r="C220" s="162"/>
      <c r="D220" s="162">
        <v>0</v>
      </c>
      <c r="E220" s="162">
        <v>0</v>
      </c>
      <c r="F220" s="163">
        <v>0</v>
      </c>
      <c r="G220" s="163">
        <v>15</v>
      </c>
      <c r="H220" s="162">
        <v>-15</v>
      </c>
      <c r="I220" s="163">
        <f t="shared" si="50"/>
        <v>0</v>
      </c>
      <c r="J220" s="163">
        <v>8.26</v>
      </c>
      <c r="K220" s="163">
        <v>0.01</v>
      </c>
      <c r="L220" s="163">
        <v>9.99</v>
      </c>
      <c r="M220" s="163">
        <v>9.6</v>
      </c>
      <c r="N220" s="162">
        <v>0.01</v>
      </c>
      <c r="O220" s="117">
        <v>9.99</v>
      </c>
      <c r="P220" s="118">
        <f t="shared" si="40"/>
        <v>10</v>
      </c>
    </row>
    <row r="221" spans="1:16" s="105" customFormat="1" ht="21" customHeight="1">
      <c r="A221" s="144" t="s">
        <v>564</v>
      </c>
      <c r="B221" s="113">
        <v>1115</v>
      </c>
      <c r="C221" s="162"/>
      <c r="D221" s="162">
        <v>0</v>
      </c>
      <c r="E221" s="162">
        <v>0</v>
      </c>
      <c r="F221" s="163">
        <v>6.97</v>
      </c>
      <c r="G221" s="163">
        <v>0.01</v>
      </c>
      <c r="H221" s="162">
        <v>12.09</v>
      </c>
      <c r="I221" s="163">
        <f t="shared" si="50"/>
        <v>12.1</v>
      </c>
      <c r="J221" s="163">
        <v>5.94</v>
      </c>
      <c r="K221" s="163">
        <v>10</v>
      </c>
      <c r="L221" s="163">
        <v>0</v>
      </c>
      <c r="M221" s="163">
        <v>6</v>
      </c>
      <c r="N221" s="162">
        <v>1</v>
      </c>
      <c r="O221" s="117">
        <v>3.83</v>
      </c>
      <c r="P221" s="118">
        <f t="shared" si="40"/>
        <v>4.83</v>
      </c>
    </row>
    <row r="222" spans="1:16" s="105" customFormat="1" ht="21" customHeight="1">
      <c r="A222" s="135" t="s">
        <v>565</v>
      </c>
      <c r="B222" s="113">
        <v>1105</v>
      </c>
      <c r="C222" s="162">
        <v>13.01</v>
      </c>
      <c r="D222" s="162">
        <v>9.98</v>
      </c>
      <c r="E222" s="162">
        <v>0</v>
      </c>
      <c r="F222" s="163">
        <v>1.83</v>
      </c>
      <c r="G222" s="163">
        <v>5</v>
      </c>
      <c r="H222" s="162">
        <v>-3.14</v>
      </c>
      <c r="I222" s="163">
        <f t="shared" si="50"/>
        <v>1.8599999999999999</v>
      </c>
      <c r="J222" s="163">
        <v>2.47</v>
      </c>
      <c r="K222" s="163">
        <v>5</v>
      </c>
      <c r="L222" s="163">
        <v>0</v>
      </c>
      <c r="M222" s="163">
        <v>2.48</v>
      </c>
      <c r="N222" s="162">
        <v>5</v>
      </c>
      <c r="O222" s="117">
        <v>0</v>
      </c>
      <c r="P222" s="118">
        <f t="shared" si="40"/>
        <v>5</v>
      </c>
    </row>
    <row r="223" spans="1:16" s="105" customFormat="1" ht="21" customHeight="1">
      <c r="A223" s="144" t="s">
        <v>572</v>
      </c>
      <c r="B223" s="113">
        <v>1116</v>
      </c>
      <c r="C223" s="162"/>
      <c r="D223" s="162">
        <v>0</v>
      </c>
      <c r="E223" s="162">
        <v>0</v>
      </c>
      <c r="F223" s="163">
        <v>4.36</v>
      </c>
      <c r="G223" s="163">
        <v>15</v>
      </c>
      <c r="H223" s="162">
        <v>-10.6</v>
      </c>
      <c r="I223" s="163">
        <f t="shared" si="50"/>
        <v>4.4</v>
      </c>
      <c r="J223" s="163">
        <v>1.99</v>
      </c>
      <c r="K223" s="163">
        <v>15</v>
      </c>
      <c r="L223" s="163">
        <v>0</v>
      </c>
      <c r="M223" s="163">
        <v>2.01</v>
      </c>
      <c r="N223" s="162">
        <v>7</v>
      </c>
      <c r="O223" s="117">
        <v>0</v>
      </c>
      <c r="P223" s="118">
        <f t="shared" si="40"/>
        <v>7</v>
      </c>
    </row>
    <row r="224" spans="1:16" s="105" customFormat="1" ht="21" customHeight="1">
      <c r="A224" s="135" t="s">
        <v>566</v>
      </c>
      <c r="B224" s="113">
        <v>1129</v>
      </c>
      <c r="C224" s="162">
        <v>0.01</v>
      </c>
      <c r="D224" s="162">
        <v>0</v>
      </c>
      <c r="E224" s="162">
        <v>0</v>
      </c>
      <c r="F224" s="163">
        <v>0</v>
      </c>
      <c r="G224" s="163">
        <v>0</v>
      </c>
      <c r="H224" s="162">
        <v>0</v>
      </c>
      <c r="I224" s="163">
        <f t="shared" si="50"/>
        <v>0</v>
      </c>
      <c r="J224" s="163">
        <v>0</v>
      </c>
      <c r="K224" s="163">
        <v>0</v>
      </c>
      <c r="L224" s="163">
        <v>0</v>
      </c>
      <c r="M224" s="163">
        <v>0</v>
      </c>
      <c r="N224" s="162">
        <v>0</v>
      </c>
      <c r="O224" s="117">
        <v>0</v>
      </c>
      <c r="P224" s="118">
        <f t="shared" si="40"/>
        <v>0</v>
      </c>
    </row>
    <row r="225" spans="1:16" s="105" customFormat="1" ht="21" customHeight="1">
      <c r="A225" s="140" t="s">
        <v>703</v>
      </c>
      <c r="B225" s="113">
        <v>1122</v>
      </c>
      <c r="C225" s="162">
        <v>0.01</v>
      </c>
      <c r="D225" s="162">
        <v>0</v>
      </c>
      <c r="E225" s="162">
        <v>0</v>
      </c>
      <c r="F225" s="163">
        <v>0</v>
      </c>
      <c r="G225" s="163">
        <v>0</v>
      </c>
      <c r="H225" s="162">
        <v>0</v>
      </c>
      <c r="I225" s="163">
        <f t="shared" si="50"/>
        <v>0</v>
      </c>
      <c r="J225" s="163">
        <v>85.02</v>
      </c>
      <c r="K225" s="163">
        <v>20</v>
      </c>
      <c r="L225" s="163">
        <v>172</v>
      </c>
      <c r="M225" s="163">
        <v>120</v>
      </c>
      <c r="N225" s="162">
        <v>20</v>
      </c>
      <c r="O225" s="117">
        <v>28</v>
      </c>
      <c r="P225" s="118">
        <f t="shared" si="40"/>
        <v>48</v>
      </c>
    </row>
    <row r="226" spans="1:16" s="105" customFormat="1" ht="21" customHeight="1">
      <c r="A226" s="135" t="s">
        <v>702</v>
      </c>
      <c r="B226" s="113">
        <v>1106</v>
      </c>
      <c r="C226" s="162">
        <v>0.6</v>
      </c>
      <c r="D226" s="162">
        <v>0</v>
      </c>
      <c r="E226" s="162">
        <v>0</v>
      </c>
      <c r="F226" s="163">
        <v>0</v>
      </c>
      <c r="G226" s="163">
        <v>0</v>
      </c>
      <c r="H226" s="162">
        <v>0</v>
      </c>
      <c r="I226" s="163">
        <f t="shared" si="50"/>
        <v>0</v>
      </c>
      <c r="J226" s="163">
        <v>0</v>
      </c>
      <c r="K226" s="163">
        <v>0</v>
      </c>
      <c r="L226" s="163">
        <v>0</v>
      </c>
      <c r="M226" s="163">
        <v>0</v>
      </c>
      <c r="N226" s="162">
        <v>1</v>
      </c>
      <c r="O226" s="117">
        <v>0</v>
      </c>
      <c r="P226" s="118">
        <f t="shared" si="40"/>
        <v>1</v>
      </c>
    </row>
    <row r="227" spans="1:16" s="105" customFormat="1" ht="21" customHeight="1">
      <c r="A227" s="135" t="s">
        <v>567</v>
      </c>
      <c r="B227" s="113" t="s">
        <v>120</v>
      </c>
      <c r="C227" s="162">
        <v>0.01</v>
      </c>
      <c r="D227" s="162">
        <v>0</v>
      </c>
      <c r="E227" s="162">
        <v>0</v>
      </c>
      <c r="F227" s="163">
        <v>0</v>
      </c>
      <c r="G227" s="163">
        <v>0</v>
      </c>
      <c r="H227" s="162">
        <v>0</v>
      </c>
      <c r="I227" s="163">
        <f t="shared" si="50"/>
        <v>0</v>
      </c>
      <c r="J227" s="163">
        <v>0</v>
      </c>
      <c r="K227" s="163">
        <v>0</v>
      </c>
      <c r="L227" s="163">
        <v>0</v>
      </c>
      <c r="M227" s="163">
        <v>0</v>
      </c>
      <c r="N227" s="162">
        <v>0</v>
      </c>
      <c r="O227" s="117">
        <v>0</v>
      </c>
      <c r="P227" s="118">
        <f t="shared" si="40"/>
        <v>0</v>
      </c>
    </row>
    <row r="228" spans="1:16" s="105" customFormat="1" ht="21" customHeight="1">
      <c r="A228" s="135" t="s">
        <v>568</v>
      </c>
      <c r="B228" s="113">
        <v>1133</v>
      </c>
      <c r="C228" s="162">
        <v>0.55</v>
      </c>
      <c r="D228" s="162">
        <v>0.55</v>
      </c>
      <c r="E228" s="162">
        <v>0</v>
      </c>
      <c r="F228" s="163">
        <v>0.99</v>
      </c>
      <c r="G228" s="163">
        <v>1</v>
      </c>
      <c r="H228" s="162">
        <v>-0.01</v>
      </c>
      <c r="I228" s="163">
        <f t="shared" si="50"/>
        <v>0.99</v>
      </c>
      <c r="J228" s="163">
        <v>1.8</v>
      </c>
      <c r="K228" s="163">
        <v>1</v>
      </c>
      <c r="L228" s="163">
        <v>0.65</v>
      </c>
      <c r="M228" s="163">
        <v>1.65</v>
      </c>
      <c r="N228" s="162">
        <v>1.65</v>
      </c>
      <c r="O228" s="117">
        <v>0</v>
      </c>
      <c r="P228" s="118">
        <f t="shared" si="40"/>
        <v>1.65</v>
      </c>
    </row>
    <row r="229" spans="1:16" s="105" customFormat="1" ht="21" customHeight="1">
      <c r="A229" s="135" t="s">
        <v>569</v>
      </c>
      <c r="B229" s="113">
        <v>1135</v>
      </c>
      <c r="C229" s="162">
        <v>2.83</v>
      </c>
      <c r="D229" s="162">
        <v>0</v>
      </c>
      <c r="E229" s="162">
        <v>0</v>
      </c>
      <c r="F229" s="163">
        <v>27</v>
      </c>
      <c r="G229" s="163">
        <v>1</v>
      </c>
      <c r="H229" s="162">
        <v>35</v>
      </c>
      <c r="I229" s="163">
        <f t="shared" si="50"/>
        <v>36</v>
      </c>
      <c r="J229" s="163">
        <v>0.2</v>
      </c>
      <c r="K229" s="163">
        <v>0.01</v>
      </c>
      <c r="L229" s="163">
        <v>3.99</v>
      </c>
      <c r="M229" s="163">
        <v>1.41</v>
      </c>
      <c r="N229" s="162">
        <v>0.01</v>
      </c>
      <c r="O229" s="117">
        <v>59.99</v>
      </c>
      <c r="P229" s="118">
        <f t="shared" si="40"/>
        <v>60</v>
      </c>
    </row>
    <row r="230" spans="1:16" s="105" customFormat="1" ht="24" customHeight="1">
      <c r="A230" s="135" t="s">
        <v>570</v>
      </c>
      <c r="B230" s="113">
        <v>1142</v>
      </c>
      <c r="C230" s="162">
        <v>2.26</v>
      </c>
      <c r="D230" s="162">
        <v>1.25</v>
      </c>
      <c r="E230" s="162">
        <v>1</v>
      </c>
      <c r="F230" s="163">
        <v>2</v>
      </c>
      <c r="G230" s="163">
        <v>0.01</v>
      </c>
      <c r="H230" s="162">
        <v>1.99</v>
      </c>
      <c r="I230" s="163">
        <f t="shared" si="50"/>
        <v>2</v>
      </c>
      <c r="J230" s="163">
        <v>2</v>
      </c>
      <c r="K230" s="163">
        <v>0.01</v>
      </c>
      <c r="L230" s="163">
        <v>1.49</v>
      </c>
      <c r="M230" s="163">
        <v>2</v>
      </c>
      <c r="N230" s="162">
        <v>0.01</v>
      </c>
      <c r="O230" s="117">
        <v>2.99</v>
      </c>
      <c r="P230" s="118">
        <f t="shared" si="40"/>
        <v>3</v>
      </c>
    </row>
    <row r="231" spans="1:16" s="105" customFormat="1" ht="21.75" customHeight="1">
      <c r="A231" s="135" t="s">
        <v>704</v>
      </c>
      <c r="B231" s="113">
        <v>1111</v>
      </c>
      <c r="C231" s="162">
        <v>0.25</v>
      </c>
      <c r="D231" s="162">
        <v>0.74</v>
      </c>
      <c r="E231" s="162">
        <v>0.3</v>
      </c>
      <c r="F231" s="163">
        <v>0.7</v>
      </c>
      <c r="G231" s="163">
        <v>1</v>
      </c>
      <c r="H231" s="162">
        <v>0</v>
      </c>
      <c r="I231" s="163">
        <f t="shared" si="50"/>
        <v>1</v>
      </c>
      <c r="J231" s="163">
        <v>5.25</v>
      </c>
      <c r="K231" s="163">
        <v>0.5</v>
      </c>
      <c r="L231" s="163">
        <v>9.33</v>
      </c>
      <c r="M231" s="163">
        <v>5.25</v>
      </c>
      <c r="N231" s="162">
        <v>7.3</v>
      </c>
      <c r="O231" s="117">
        <v>3.7</v>
      </c>
      <c r="P231" s="118">
        <f t="shared" si="40"/>
        <v>11</v>
      </c>
    </row>
    <row r="232" spans="1:16" s="105" customFormat="1" ht="21.75" customHeight="1">
      <c r="A232" s="135" t="s">
        <v>571</v>
      </c>
      <c r="B232" s="113">
        <v>1102</v>
      </c>
      <c r="C232" s="162">
        <v>67.26</v>
      </c>
      <c r="D232" s="162">
        <v>99.95</v>
      </c>
      <c r="E232" s="162">
        <v>44.65</v>
      </c>
      <c r="F232" s="163">
        <v>0</v>
      </c>
      <c r="G232" s="163">
        <v>0</v>
      </c>
      <c r="H232" s="162">
        <v>0</v>
      </c>
      <c r="I232" s="163">
        <f t="shared" si="50"/>
        <v>0</v>
      </c>
      <c r="J232" s="163">
        <v>0</v>
      </c>
      <c r="K232" s="163">
        <v>0</v>
      </c>
      <c r="L232" s="163">
        <v>0</v>
      </c>
      <c r="M232" s="163">
        <v>0</v>
      </c>
      <c r="N232" s="162">
        <v>0</v>
      </c>
      <c r="O232" s="117">
        <v>0</v>
      </c>
      <c r="P232" s="118">
        <f aca="true" t="shared" si="51" ref="P232:P298">SUM(N232:O232)</f>
        <v>0</v>
      </c>
    </row>
    <row r="233" spans="1:16" s="105" customFormat="1" ht="21.75" customHeight="1">
      <c r="A233" s="135" t="s">
        <v>573</v>
      </c>
      <c r="B233" s="113">
        <v>1117</v>
      </c>
      <c r="C233" s="162"/>
      <c r="D233" s="162">
        <v>0</v>
      </c>
      <c r="E233" s="162">
        <v>0</v>
      </c>
      <c r="F233" s="163">
        <v>46.95</v>
      </c>
      <c r="G233" s="163">
        <v>15</v>
      </c>
      <c r="H233" s="162">
        <v>35</v>
      </c>
      <c r="I233" s="163">
        <f t="shared" si="50"/>
        <v>50</v>
      </c>
      <c r="J233" s="163">
        <v>29.96</v>
      </c>
      <c r="K233" s="163">
        <v>10</v>
      </c>
      <c r="L233" s="163">
        <v>5</v>
      </c>
      <c r="M233" s="163">
        <v>30</v>
      </c>
      <c r="N233" s="162">
        <v>10.96</v>
      </c>
      <c r="O233" s="117">
        <v>39.04</v>
      </c>
      <c r="P233" s="118">
        <f t="shared" si="51"/>
        <v>50</v>
      </c>
    </row>
    <row r="234" spans="1:16" s="105" customFormat="1" ht="21.75" customHeight="1">
      <c r="A234" s="135" t="s">
        <v>574</v>
      </c>
      <c r="B234" s="113">
        <v>1118</v>
      </c>
      <c r="C234" s="162"/>
      <c r="D234" s="162">
        <v>0</v>
      </c>
      <c r="E234" s="162">
        <v>0</v>
      </c>
      <c r="F234" s="163">
        <v>26.95</v>
      </c>
      <c r="G234" s="163">
        <v>15</v>
      </c>
      <c r="H234" s="162">
        <v>15</v>
      </c>
      <c r="I234" s="163">
        <f t="shared" si="50"/>
        <v>30</v>
      </c>
      <c r="J234" s="163">
        <v>13.75</v>
      </c>
      <c r="K234" s="163">
        <v>5</v>
      </c>
      <c r="L234" s="163">
        <v>5</v>
      </c>
      <c r="M234" s="163">
        <v>14</v>
      </c>
      <c r="N234" s="162">
        <v>5</v>
      </c>
      <c r="O234" s="117">
        <v>15</v>
      </c>
      <c r="P234" s="118">
        <f t="shared" si="51"/>
        <v>20</v>
      </c>
    </row>
    <row r="235" spans="1:16" s="105" customFormat="1" ht="21.75" customHeight="1">
      <c r="A235" s="135" t="s">
        <v>705</v>
      </c>
      <c r="B235" s="113">
        <v>1119</v>
      </c>
      <c r="C235" s="162"/>
      <c r="D235" s="162">
        <v>0</v>
      </c>
      <c r="E235" s="162">
        <v>0</v>
      </c>
      <c r="F235" s="163">
        <v>4.79</v>
      </c>
      <c r="G235" s="163">
        <v>7.5</v>
      </c>
      <c r="H235" s="162">
        <v>0</v>
      </c>
      <c r="I235" s="163">
        <f t="shared" si="50"/>
        <v>7.5</v>
      </c>
      <c r="J235" s="163">
        <v>4.76</v>
      </c>
      <c r="K235" s="163">
        <v>5</v>
      </c>
      <c r="L235" s="163">
        <v>0</v>
      </c>
      <c r="M235" s="163">
        <v>4.76</v>
      </c>
      <c r="N235" s="162">
        <v>4</v>
      </c>
      <c r="O235" s="117">
        <v>0</v>
      </c>
      <c r="P235" s="118">
        <f t="shared" si="51"/>
        <v>4</v>
      </c>
    </row>
    <row r="236" spans="1:16" s="105" customFormat="1" ht="21.75" customHeight="1">
      <c r="A236" s="141" t="s">
        <v>575</v>
      </c>
      <c r="B236" s="113">
        <v>1120</v>
      </c>
      <c r="C236" s="162"/>
      <c r="D236" s="162">
        <v>0</v>
      </c>
      <c r="E236" s="162">
        <v>0</v>
      </c>
      <c r="F236" s="163">
        <v>20.66</v>
      </c>
      <c r="G236" s="163">
        <v>25</v>
      </c>
      <c r="H236" s="162">
        <v>12.09</v>
      </c>
      <c r="I236" s="163">
        <f t="shared" si="50"/>
        <v>37.09</v>
      </c>
      <c r="J236" s="163">
        <v>19.54</v>
      </c>
      <c r="K236" s="163">
        <v>10</v>
      </c>
      <c r="L236" s="163">
        <v>10</v>
      </c>
      <c r="M236" s="163">
        <v>20</v>
      </c>
      <c r="N236" s="162">
        <v>5</v>
      </c>
      <c r="O236" s="117">
        <v>29</v>
      </c>
      <c r="P236" s="118">
        <f t="shared" si="51"/>
        <v>34</v>
      </c>
    </row>
    <row r="237" spans="1:16" s="105" customFormat="1" ht="20.25" customHeight="1">
      <c r="A237" s="135" t="s">
        <v>707</v>
      </c>
      <c r="B237" s="113">
        <v>1132</v>
      </c>
      <c r="C237" s="162">
        <v>0.96</v>
      </c>
      <c r="D237" s="162">
        <v>0.75</v>
      </c>
      <c r="E237" s="162">
        <v>0.8</v>
      </c>
      <c r="F237" s="163">
        <v>1</v>
      </c>
      <c r="G237" s="163">
        <v>1</v>
      </c>
      <c r="H237" s="162">
        <v>0</v>
      </c>
      <c r="I237" s="163">
        <f t="shared" si="50"/>
        <v>1</v>
      </c>
      <c r="J237" s="163">
        <v>0.6</v>
      </c>
      <c r="K237" s="163">
        <v>0.5</v>
      </c>
      <c r="L237" s="163">
        <v>0.5</v>
      </c>
      <c r="M237" s="163">
        <v>0.6</v>
      </c>
      <c r="N237" s="162">
        <v>0.5</v>
      </c>
      <c r="O237" s="117">
        <v>1.5</v>
      </c>
      <c r="P237" s="118">
        <f t="shared" si="51"/>
        <v>2</v>
      </c>
    </row>
    <row r="238" spans="1:16" s="105" customFormat="1" ht="20.25" customHeight="1">
      <c r="A238" s="135" t="s">
        <v>708</v>
      </c>
      <c r="B238" s="113">
        <v>1123</v>
      </c>
      <c r="C238" s="162">
        <v>0</v>
      </c>
      <c r="D238" s="162">
        <v>0</v>
      </c>
      <c r="E238" s="162"/>
      <c r="F238" s="163">
        <v>0</v>
      </c>
      <c r="G238" s="163">
        <v>0</v>
      </c>
      <c r="H238" s="163">
        <v>0</v>
      </c>
      <c r="I238" s="163">
        <v>0</v>
      </c>
      <c r="J238" s="163">
        <v>97.95</v>
      </c>
      <c r="K238" s="163">
        <v>14.92</v>
      </c>
      <c r="L238" s="163">
        <v>55.08</v>
      </c>
      <c r="M238" s="163">
        <v>100</v>
      </c>
      <c r="N238" s="162">
        <v>20</v>
      </c>
      <c r="O238" s="117">
        <v>30</v>
      </c>
      <c r="P238" s="118">
        <f t="shared" si="51"/>
        <v>50</v>
      </c>
    </row>
    <row r="239" spans="1:16" s="105" customFormat="1" ht="20.25" customHeight="1">
      <c r="A239" s="135" t="s">
        <v>712</v>
      </c>
      <c r="B239" s="113"/>
      <c r="C239" s="162">
        <v>0</v>
      </c>
      <c r="D239" s="162">
        <v>0</v>
      </c>
      <c r="E239" s="162">
        <v>0</v>
      </c>
      <c r="F239" s="163">
        <v>0</v>
      </c>
      <c r="G239" s="163"/>
      <c r="H239" s="163"/>
      <c r="I239" s="163"/>
      <c r="J239" s="163">
        <v>0</v>
      </c>
      <c r="K239" s="163">
        <v>0</v>
      </c>
      <c r="L239" s="163">
        <v>0</v>
      </c>
      <c r="M239" s="163">
        <v>0</v>
      </c>
      <c r="N239" s="162">
        <v>2.5</v>
      </c>
      <c r="O239" s="117">
        <v>0</v>
      </c>
      <c r="P239" s="118">
        <f t="shared" si="51"/>
        <v>2.5</v>
      </c>
    </row>
    <row r="240" spans="1:16" s="105" customFormat="1" ht="20.25" customHeight="1">
      <c r="A240" s="135" t="s">
        <v>720</v>
      </c>
      <c r="B240" s="113"/>
      <c r="C240" s="162">
        <v>0</v>
      </c>
      <c r="D240" s="162">
        <v>0</v>
      </c>
      <c r="E240" s="162">
        <v>0</v>
      </c>
      <c r="F240" s="163">
        <v>0</v>
      </c>
      <c r="G240" s="163"/>
      <c r="H240" s="163"/>
      <c r="I240" s="163"/>
      <c r="J240" s="163">
        <v>0</v>
      </c>
      <c r="K240" s="163">
        <v>0</v>
      </c>
      <c r="L240" s="163">
        <v>0</v>
      </c>
      <c r="M240" s="163">
        <v>0</v>
      </c>
      <c r="N240" s="162">
        <v>20</v>
      </c>
      <c r="O240" s="117">
        <v>15</v>
      </c>
      <c r="P240" s="118">
        <f t="shared" si="51"/>
        <v>35</v>
      </c>
    </row>
    <row r="241" spans="1:16" s="105" customFormat="1" ht="24" customHeight="1">
      <c r="A241" s="135" t="s">
        <v>706</v>
      </c>
      <c r="B241" s="113">
        <v>1130</v>
      </c>
      <c r="C241" s="162"/>
      <c r="D241" s="162">
        <v>0</v>
      </c>
      <c r="E241" s="162"/>
      <c r="F241" s="163">
        <v>0</v>
      </c>
      <c r="G241" s="163"/>
      <c r="H241" s="163"/>
      <c r="I241" s="163"/>
      <c r="J241" s="163">
        <v>0</v>
      </c>
      <c r="K241" s="163">
        <v>0</v>
      </c>
      <c r="L241" s="163">
        <v>0</v>
      </c>
      <c r="M241" s="163">
        <v>0</v>
      </c>
      <c r="N241" s="162">
        <v>0.01</v>
      </c>
      <c r="O241" s="117">
        <v>27.99</v>
      </c>
      <c r="P241" s="118">
        <f t="shared" si="51"/>
        <v>28</v>
      </c>
    </row>
    <row r="242" spans="1:16" s="105" customFormat="1" ht="24" customHeight="1">
      <c r="A242" s="135" t="s">
        <v>713</v>
      </c>
      <c r="B242" s="113">
        <v>1131</v>
      </c>
      <c r="C242" s="162"/>
      <c r="D242" s="162">
        <v>0</v>
      </c>
      <c r="E242" s="162"/>
      <c r="F242" s="163">
        <v>0</v>
      </c>
      <c r="G242" s="163"/>
      <c r="H242" s="163"/>
      <c r="I242" s="163"/>
      <c r="J242" s="163">
        <v>0</v>
      </c>
      <c r="K242" s="163">
        <v>0</v>
      </c>
      <c r="L242" s="163">
        <v>0</v>
      </c>
      <c r="M242" s="163">
        <v>0</v>
      </c>
      <c r="N242" s="162">
        <v>15</v>
      </c>
      <c r="O242" s="117">
        <v>2</v>
      </c>
      <c r="P242" s="118">
        <f t="shared" si="51"/>
        <v>17</v>
      </c>
    </row>
    <row r="243" spans="1:16" s="105" customFormat="1" ht="24" customHeight="1">
      <c r="A243" s="135" t="s">
        <v>714</v>
      </c>
      <c r="B243" s="113">
        <v>1136</v>
      </c>
      <c r="C243" s="162"/>
      <c r="D243" s="162">
        <v>0</v>
      </c>
      <c r="E243" s="162"/>
      <c r="F243" s="163">
        <v>0</v>
      </c>
      <c r="G243" s="163"/>
      <c r="H243" s="163"/>
      <c r="I243" s="163"/>
      <c r="J243" s="163">
        <v>0</v>
      </c>
      <c r="K243" s="163">
        <v>0</v>
      </c>
      <c r="L243" s="163">
        <v>0</v>
      </c>
      <c r="M243" s="163">
        <v>0</v>
      </c>
      <c r="N243" s="162">
        <v>0.01</v>
      </c>
      <c r="O243" s="117">
        <v>29.99</v>
      </c>
      <c r="P243" s="118">
        <f t="shared" si="51"/>
        <v>30</v>
      </c>
    </row>
    <row r="244" spans="1:16" s="128" customFormat="1" ht="24" customHeight="1">
      <c r="A244" s="112" t="s">
        <v>121</v>
      </c>
      <c r="B244" s="113"/>
      <c r="C244" s="164">
        <f>SUM(C217:C238)</f>
        <v>129.77</v>
      </c>
      <c r="D244" s="164">
        <f>SUM(D217:D243)</f>
        <v>131.13</v>
      </c>
      <c r="E244" s="164">
        <f>SUM(E217:E240)</f>
        <v>58</v>
      </c>
      <c r="F244" s="164">
        <f aca="true" t="shared" si="52" ref="F244:P244">SUM(F217:F243)</f>
        <v>154.42</v>
      </c>
      <c r="G244" s="164">
        <f>SUM(G217:G243)</f>
        <v>107.52000000000001</v>
      </c>
      <c r="H244" s="164">
        <f>SUM(H217:H243)</f>
        <v>88.07</v>
      </c>
      <c r="I244" s="164">
        <f>SUM(I217:I243)</f>
        <v>195.59</v>
      </c>
      <c r="J244" s="164">
        <f>SUM(J217:J243)</f>
        <v>301.68</v>
      </c>
      <c r="K244" s="165">
        <f t="shared" si="52"/>
        <v>107.95</v>
      </c>
      <c r="L244" s="165">
        <f t="shared" si="52"/>
        <v>285.03000000000003</v>
      </c>
      <c r="M244" s="165">
        <f t="shared" si="52"/>
        <v>343.01</v>
      </c>
      <c r="N244" s="136">
        <f t="shared" si="52"/>
        <v>136.95999999999998</v>
      </c>
      <c r="O244" s="129">
        <f t="shared" si="52"/>
        <v>332.02</v>
      </c>
      <c r="P244" s="136">
        <f t="shared" si="52"/>
        <v>468.98</v>
      </c>
    </row>
    <row r="245" spans="1:16" s="128" customFormat="1" ht="24" customHeight="1">
      <c r="A245" s="112" t="s">
        <v>537</v>
      </c>
      <c r="B245" s="113"/>
      <c r="C245" s="164">
        <f aca="true" t="shared" si="53" ref="C245:M245">C215+C244</f>
        <v>230.00000000000003</v>
      </c>
      <c r="D245" s="164">
        <f t="shared" si="53"/>
        <v>198.18</v>
      </c>
      <c r="E245" s="164">
        <f t="shared" si="53"/>
        <v>125</v>
      </c>
      <c r="F245" s="164">
        <f t="shared" si="53"/>
        <v>253.58999999999997</v>
      </c>
      <c r="G245" s="164">
        <f t="shared" si="53"/>
        <v>110.00000000000001</v>
      </c>
      <c r="H245" s="164">
        <f t="shared" si="53"/>
        <v>185</v>
      </c>
      <c r="I245" s="164">
        <f t="shared" si="53"/>
        <v>295</v>
      </c>
      <c r="J245" s="164">
        <f t="shared" si="53"/>
        <v>427.68</v>
      </c>
      <c r="K245" s="165">
        <f t="shared" si="53"/>
        <v>120</v>
      </c>
      <c r="L245" s="165">
        <f t="shared" si="53"/>
        <v>380</v>
      </c>
      <c r="M245" s="165">
        <f t="shared" si="53"/>
        <v>470</v>
      </c>
      <c r="N245" s="136">
        <f>N215+N244</f>
        <v>164.99999999999997</v>
      </c>
      <c r="O245" s="129">
        <f>O215+O244</f>
        <v>415</v>
      </c>
      <c r="P245" s="136">
        <f>P215+P244</f>
        <v>580</v>
      </c>
    </row>
    <row r="246" spans="1:16" s="105" customFormat="1" ht="22.5">
      <c r="A246" s="112" t="s">
        <v>122</v>
      </c>
      <c r="B246" s="113"/>
      <c r="N246" s="138"/>
      <c r="O246" s="117"/>
      <c r="P246" s="118"/>
    </row>
    <row r="247" spans="1:16" s="105" customFormat="1" ht="22.5">
      <c r="A247" s="135" t="s">
        <v>123</v>
      </c>
      <c r="B247" s="113" t="s">
        <v>124</v>
      </c>
      <c r="C247" s="118">
        <v>0.3</v>
      </c>
      <c r="D247" s="118">
        <v>0.26</v>
      </c>
      <c r="E247" s="118">
        <v>0.2</v>
      </c>
      <c r="F247" s="117">
        <v>0.3</v>
      </c>
      <c r="G247" s="117">
        <v>0.1</v>
      </c>
      <c r="H247" s="118">
        <v>0.2</v>
      </c>
      <c r="I247" s="117">
        <f>SUM(G247:H247)</f>
        <v>0.30000000000000004</v>
      </c>
      <c r="J247" s="117">
        <v>0</v>
      </c>
      <c r="K247" s="117">
        <v>0.1</v>
      </c>
      <c r="L247" s="117">
        <v>0.3</v>
      </c>
      <c r="M247" s="117">
        <v>0.1</v>
      </c>
      <c r="N247" s="118">
        <v>0.4</v>
      </c>
      <c r="O247" s="117">
        <v>0</v>
      </c>
      <c r="P247" s="118">
        <f t="shared" si="51"/>
        <v>0.4</v>
      </c>
    </row>
    <row r="248" spans="1:16" s="105" customFormat="1" ht="22.5">
      <c r="A248" s="135" t="s">
        <v>125</v>
      </c>
      <c r="B248" s="113">
        <v>1210</v>
      </c>
      <c r="C248" s="118">
        <v>1</v>
      </c>
      <c r="D248" s="118">
        <v>1</v>
      </c>
      <c r="E248" s="118">
        <v>0.7</v>
      </c>
      <c r="F248" s="117">
        <v>0.6</v>
      </c>
      <c r="G248" s="117">
        <v>0.3</v>
      </c>
      <c r="H248" s="118">
        <v>0.3</v>
      </c>
      <c r="I248" s="117">
        <f>SUM(G248:H248)</f>
        <v>0.6</v>
      </c>
      <c r="J248" s="117">
        <v>1</v>
      </c>
      <c r="K248" s="117">
        <v>0.3</v>
      </c>
      <c r="L248" s="117">
        <v>0.7</v>
      </c>
      <c r="M248" s="117">
        <v>1</v>
      </c>
      <c r="N248" s="118">
        <v>0.6</v>
      </c>
      <c r="O248" s="117">
        <v>0.4</v>
      </c>
      <c r="P248" s="118">
        <f t="shared" si="51"/>
        <v>1</v>
      </c>
    </row>
    <row r="249" spans="1:16" s="105" customFormat="1" ht="22.5">
      <c r="A249" s="112" t="s">
        <v>126</v>
      </c>
      <c r="B249" s="113"/>
      <c r="C249" s="136">
        <f>SUM(C247:C248)</f>
        <v>1.3</v>
      </c>
      <c r="D249" s="136">
        <f aca="true" t="shared" si="54" ref="D249:J249">SUM(D247:D248)</f>
        <v>1.26</v>
      </c>
      <c r="E249" s="136">
        <f t="shared" si="54"/>
        <v>0.8999999999999999</v>
      </c>
      <c r="F249" s="136">
        <f t="shared" si="54"/>
        <v>0.8999999999999999</v>
      </c>
      <c r="G249" s="136">
        <f t="shared" si="54"/>
        <v>0.4</v>
      </c>
      <c r="H249" s="136">
        <f t="shared" si="54"/>
        <v>0.5</v>
      </c>
      <c r="I249" s="136">
        <f t="shared" si="54"/>
        <v>0.9</v>
      </c>
      <c r="J249" s="136">
        <f t="shared" si="54"/>
        <v>1</v>
      </c>
      <c r="K249" s="129">
        <f>SUM(K247:K248)</f>
        <v>0.4</v>
      </c>
      <c r="L249" s="129">
        <f>SUM(L247:L248)</f>
        <v>1</v>
      </c>
      <c r="M249" s="129">
        <f>SUM(M247:M248)</f>
        <v>1.1</v>
      </c>
      <c r="N249" s="136">
        <f>SUM(N247:N248)</f>
        <v>1</v>
      </c>
      <c r="O249" s="129">
        <f>SUM(O247:O248)</f>
        <v>0.4</v>
      </c>
      <c r="P249" s="136">
        <f t="shared" si="51"/>
        <v>1.4</v>
      </c>
    </row>
    <row r="250" spans="1:16" s="105" customFormat="1" ht="22.5">
      <c r="A250" s="112" t="s">
        <v>56</v>
      </c>
      <c r="B250" s="113"/>
      <c r="C250" s="118"/>
      <c r="D250" s="118"/>
      <c r="E250" s="118"/>
      <c r="F250" s="117"/>
      <c r="G250" s="117"/>
      <c r="H250" s="118"/>
      <c r="I250" s="119"/>
      <c r="J250" s="119"/>
      <c r="K250" s="129"/>
      <c r="L250" s="117"/>
      <c r="M250" s="117"/>
      <c r="N250" s="118"/>
      <c r="O250" s="186"/>
      <c r="P250" s="118"/>
    </row>
    <row r="251" spans="1:16" s="105" customFormat="1" ht="22.5">
      <c r="A251" s="135" t="s">
        <v>127</v>
      </c>
      <c r="B251" s="113">
        <v>1211</v>
      </c>
      <c r="C251" s="118">
        <v>0</v>
      </c>
      <c r="D251" s="118">
        <v>0</v>
      </c>
      <c r="E251" s="118">
        <v>0</v>
      </c>
      <c r="F251" s="117">
        <v>0</v>
      </c>
      <c r="G251" s="117">
        <v>0</v>
      </c>
      <c r="H251" s="118">
        <v>2</v>
      </c>
      <c r="I251" s="117">
        <f aca="true" t="shared" si="55" ref="I251:I272">SUM(G251:H251)</f>
        <v>2</v>
      </c>
      <c r="J251" s="117">
        <v>2</v>
      </c>
      <c r="K251" s="117">
        <v>0</v>
      </c>
      <c r="L251" s="117">
        <v>2</v>
      </c>
      <c r="M251" s="117">
        <v>2</v>
      </c>
      <c r="N251" s="118">
        <v>2</v>
      </c>
      <c r="O251" s="117">
        <v>0</v>
      </c>
      <c r="P251" s="118">
        <f t="shared" si="51"/>
        <v>2</v>
      </c>
    </row>
    <row r="252" spans="1:16" s="105" customFormat="1" ht="22.5">
      <c r="A252" s="135" t="s">
        <v>128</v>
      </c>
      <c r="B252" s="113">
        <v>1234</v>
      </c>
      <c r="C252" s="118">
        <v>0</v>
      </c>
      <c r="D252" s="118">
        <v>0.43</v>
      </c>
      <c r="E252" s="118">
        <v>0.3</v>
      </c>
      <c r="F252" s="117">
        <v>1.78</v>
      </c>
      <c r="G252" s="117">
        <v>0</v>
      </c>
      <c r="H252" s="118">
        <v>1</v>
      </c>
      <c r="I252" s="117">
        <f t="shared" si="55"/>
        <v>1</v>
      </c>
      <c r="J252" s="117">
        <v>0</v>
      </c>
      <c r="K252" s="117">
        <v>0</v>
      </c>
      <c r="L252" s="117">
        <v>3</v>
      </c>
      <c r="M252" s="117">
        <v>0.1</v>
      </c>
      <c r="N252" s="118">
        <v>3</v>
      </c>
      <c r="O252" s="117">
        <v>0</v>
      </c>
      <c r="P252" s="118">
        <f t="shared" si="51"/>
        <v>3</v>
      </c>
    </row>
    <row r="253" spans="1:16" s="105" customFormat="1" ht="22.5">
      <c r="A253" s="135" t="s">
        <v>715</v>
      </c>
      <c r="B253" s="113">
        <v>1216</v>
      </c>
      <c r="C253" s="118">
        <v>0</v>
      </c>
      <c r="D253" s="118">
        <v>0</v>
      </c>
      <c r="E253" s="118">
        <v>0</v>
      </c>
      <c r="F253" s="117">
        <v>0.98</v>
      </c>
      <c r="G253" s="117">
        <v>0</v>
      </c>
      <c r="H253" s="118">
        <v>0</v>
      </c>
      <c r="I253" s="117">
        <f t="shared" si="55"/>
        <v>0</v>
      </c>
      <c r="J253" s="117">
        <v>0</v>
      </c>
      <c r="K253" s="117">
        <v>0</v>
      </c>
      <c r="L253" s="117">
        <v>0</v>
      </c>
      <c r="M253" s="117">
        <v>0</v>
      </c>
      <c r="N253" s="118">
        <v>0</v>
      </c>
      <c r="O253" s="117">
        <v>2.5</v>
      </c>
      <c r="P253" s="118">
        <f t="shared" si="51"/>
        <v>2.5</v>
      </c>
    </row>
    <row r="254" spans="1:16" s="105" customFormat="1" ht="22.5">
      <c r="A254" s="135" t="s">
        <v>129</v>
      </c>
      <c r="B254" s="113">
        <v>1235</v>
      </c>
      <c r="C254" s="118">
        <v>7</v>
      </c>
      <c r="D254" s="118">
        <v>18.5</v>
      </c>
      <c r="E254" s="118">
        <v>13.8</v>
      </c>
      <c r="F254" s="117">
        <v>26.73</v>
      </c>
      <c r="G254" s="117">
        <v>8</v>
      </c>
      <c r="H254" s="118">
        <v>22</v>
      </c>
      <c r="I254" s="117">
        <f t="shared" si="55"/>
        <v>30</v>
      </c>
      <c r="J254" s="117">
        <v>30</v>
      </c>
      <c r="K254" s="117">
        <v>8</v>
      </c>
      <c r="L254" s="117">
        <v>22</v>
      </c>
      <c r="M254" s="117">
        <v>30</v>
      </c>
      <c r="N254" s="118">
        <v>8.4</v>
      </c>
      <c r="O254" s="117">
        <v>11.6</v>
      </c>
      <c r="P254" s="118">
        <f t="shared" si="51"/>
        <v>20</v>
      </c>
    </row>
    <row r="255" spans="1:16" s="105" customFormat="1" ht="22.5">
      <c r="A255" s="135" t="s">
        <v>130</v>
      </c>
      <c r="B255" s="113">
        <v>1240</v>
      </c>
      <c r="C255" s="118">
        <v>3.75</v>
      </c>
      <c r="D255" s="118">
        <v>4</v>
      </c>
      <c r="E255" s="118">
        <v>3.7</v>
      </c>
      <c r="F255" s="117">
        <v>7.48</v>
      </c>
      <c r="G255" s="117">
        <v>2.5</v>
      </c>
      <c r="H255" s="118">
        <v>5</v>
      </c>
      <c r="I255" s="117">
        <f t="shared" si="55"/>
        <v>7.5</v>
      </c>
      <c r="J255" s="117">
        <v>6</v>
      </c>
      <c r="K255" s="117">
        <v>2.5</v>
      </c>
      <c r="L255" s="117">
        <v>14</v>
      </c>
      <c r="M255" s="117">
        <v>6</v>
      </c>
      <c r="N255" s="118">
        <v>2.5</v>
      </c>
      <c r="O255" s="117">
        <v>7.5</v>
      </c>
      <c r="P255" s="118">
        <f t="shared" si="51"/>
        <v>10</v>
      </c>
    </row>
    <row r="256" spans="1:16" s="105" customFormat="1" ht="22.5">
      <c r="A256" s="135" t="s">
        <v>666</v>
      </c>
      <c r="B256" s="113">
        <v>1227</v>
      </c>
      <c r="C256" s="118">
        <v>0.2</v>
      </c>
      <c r="D256" s="118">
        <v>0.02</v>
      </c>
      <c r="E256" s="118">
        <v>0</v>
      </c>
      <c r="F256" s="117">
        <v>0.09</v>
      </c>
      <c r="G256" s="117">
        <v>0.1</v>
      </c>
      <c r="H256" s="118">
        <v>0</v>
      </c>
      <c r="I256" s="117">
        <f t="shared" si="55"/>
        <v>0.1</v>
      </c>
      <c r="J256" s="117">
        <v>0</v>
      </c>
      <c r="K256" s="117">
        <v>0.1</v>
      </c>
      <c r="L256" s="117">
        <v>0</v>
      </c>
      <c r="M256" s="117">
        <v>0.1</v>
      </c>
      <c r="N256" s="118">
        <v>0.1</v>
      </c>
      <c r="O256" s="117">
        <v>0.05</v>
      </c>
      <c r="P256" s="118">
        <f t="shared" si="51"/>
        <v>0.15000000000000002</v>
      </c>
    </row>
    <row r="257" spans="1:16" s="105" customFormat="1" ht="22.5">
      <c r="A257" s="135" t="s">
        <v>131</v>
      </c>
      <c r="B257" s="113">
        <v>1212</v>
      </c>
      <c r="C257" s="118">
        <v>6</v>
      </c>
      <c r="D257" s="118">
        <v>2.88</v>
      </c>
      <c r="E257" s="118">
        <v>2</v>
      </c>
      <c r="F257" s="117">
        <v>0</v>
      </c>
      <c r="G257" s="117">
        <v>3</v>
      </c>
      <c r="H257" s="118">
        <v>8</v>
      </c>
      <c r="I257" s="117">
        <f t="shared" si="55"/>
        <v>11</v>
      </c>
      <c r="J257" s="117">
        <v>15.65</v>
      </c>
      <c r="K257" s="117">
        <v>3</v>
      </c>
      <c r="L257" s="117">
        <v>17</v>
      </c>
      <c r="M257" s="117">
        <v>20</v>
      </c>
      <c r="N257" s="118">
        <v>10</v>
      </c>
      <c r="O257" s="117">
        <v>40</v>
      </c>
      <c r="P257" s="118">
        <f t="shared" si="51"/>
        <v>50</v>
      </c>
    </row>
    <row r="258" spans="1:16" s="105" customFormat="1" ht="22.5">
      <c r="A258" s="135" t="s">
        <v>132</v>
      </c>
      <c r="B258" s="113">
        <v>1214</v>
      </c>
      <c r="C258" s="118">
        <v>5</v>
      </c>
      <c r="D258" s="118">
        <v>1</v>
      </c>
      <c r="E258" s="118">
        <v>0</v>
      </c>
      <c r="F258" s="117">
        <v>3</v>
      </c>
      <c r="G258" s="117">
        <v>0</v>
      </c>
      <c r="H258" s="118">
        <v>3</v>
      </c>
      <c r="I258" s="117">
        <f t="shared" si="55"/>
        <v>3</v>
      </c>
      <c r="J258" s="117">
        <v>6</v>
      </c>
      <c r="K258" s="117">
        <v>0</v>
      </c>
      <c r="L258" s="117">
        <v>6</v>
      </c>
      <c r="M258" s="117">
        <v>6</v>
      </c>
      <c r="N258" s="118">
        <v>3</v>
      </c>
      <c r="O258" s="117">
        <v>3</v>
      </c>
      <c r="P258" s="118">
        <f t="shared" si="51"/>
        <v>6</v>
      </c>
    </row>
    <row r="259" spans="1:16" s="105" customFormat="1" ht="22.5">
      <c r="A259" s="135" t="s">
        <v>133</v>
      </c>
      <c r="B259" s="113">
        <v>1221</v>
      </c>
      <c r="C259" s="118">
        <v>0</v>
      </c>
      <c r="D259" s="118">
        <v>0</v>
      </c>
      <c r="E259" s="118">
        <v>0</v>
      </c>
      <c r="F259" s="117">
        <v>0</v>
      </c>
      <c r="G259" s="117">
        <v>0</v>
      </c>
      <c r="H259" s="118">
        <v>0</v>
      </c>
      <c r="I259" s="117">
        <f t="shared" si="55"/>
        <v>0</v>
      </c>
      <c r="J259" s="117">
        <v>0.95</v>
      </c>
      <c r="K259" s="117">
        <v>0</v>
      </c>
      <c r="L259" s="117">
        <v>1</v>
      </c>
      <c r="M259" s="117">
        <v>1</v>
      </c>
      <c r="N259" s="118">
        <v>1</v>
      </c>
      <c r="O259" s="117">
        <v>0</v>
      </c>
      <c r="P259" s="118">
        <f t="shared" si="51"/>
        <v>1</v>
      </c>
    </row>
    <row r="260" spans="1:16" s="105" customFormat="1" ht="22.5">
      <c r="A260" s="135" t="s">
        <v>134</v>
      </c>
      <c r="B260" s="113" t="s">
        <v>135</v>
      </c>
      <c r="C260" s="118">
        <v>10</v>
      </c>
      <c r="D260" s="118">
        <v>8.51</v>
      </c>
      <c r="E260" s="118">
        <v>0</v>
      </c>
      <c r="F260" s="117">
        <v>17.68</v>
      </c>
      <c r="G260" s="117">
        <v>10</v>
      </c>
      <c r="H260" s="118">
        <v>10</v>
      </c>
      <c r="I260" s="117">
        <f t="shared" si="55"/>
        <v>20</v>
      </c>
      <c r="J260" s="117">
        <v>28.84</v>
      </c>
      <c r="K260" s="117">
        <v>10</v>
      </c>
      <c r="L260" s="117">
        <v>20</v>
      </c>
      <c r="M260" s="117">
        <v>29</v>
      </c>
      <c r="N260" s="118">
        <v>8</v>
      </c>
      <c r="O260" s="117">
        <v>41</v>
      </c>
      <c r="P260" s="118">
        <f t="shared" si="51"/>
        <v>49</v>
      </c>
    </row>
    <row r="261" spans="1:16" s="105" customFormat="1" ht="22.5">
      <c r="A261" s="135" t="s">
        <v>136</v>
      </c>
      <c r="B261" s="113">
        <v>1257</v>
      </c>
      <c r="C261" s="118">
        <v>0</v>
      </c>
      <c r="D261" s="118">
        <v>1.96</v>
      </c>
      <c r="E261" s="118">
        <v>1.7</v>
      </c>
      <c r="F261" s="117">
        <v>2.6</v>
      </c>
      <c r="G261" s="117">
        <v>0</v>
      </c>
      <c r="H261" s="118">
        <v>2.65</v>
      </c>
      <c r="I261" s="117">
        <f t="shared" si="55"/>
        <v>2.65</v>
      </c>
      <c r="J261" s="117">
        <v>2.96</v>
      </c>
      <c r="K261" s="117">
        <v>0</v>
      </c>
      <c r="L261" s="117">
        <v>3</v>
      </c>
      <c r="M261" s="117">
        <v>3</v>
      </c>
      <c r="N261" s="118">
        <v>3</v>
      </c>
      <c r="O261" s="117">
        <v>7</v>
      </c>
      <c r="P261" s="118">
        <f t="shared" si="51"/>
        <v>10</v>
      </c>
    </row>
    <row r="262" spans="1:16" s="105" customFormat="1" ht="22.5">
      <c r="A262" s="135" t="s">
        <v>137</v>
      </c>
      <c r="B262" s="113" t="s">
        <v>138</v>
      </c>
      <c r="C262" s="118">
        <v>2</v>
      </c>
      <c r="D262" s="118">
        <v>0</v>
      </c>
      <c r="E262" s="118">
        <v>1.5</v>
      </c>
      <c r="F262" s="117">
        <v>7.91</v>
      </c>
      <c r="G262" s="117">
        <v>2</v>
      </c>
      <c r="H262" s="118">
        <v>13.5</v>
      </c>
      <c r="I262" s="117">
        <f t="shared" si="55"/>
        <v>15.5</v>
      </c>
      <c r="J262" s="117">
        <v>25</v>
      </c>
      <c r="K262" s="117">
        <v>2</v>
      </c>
      <c r="L262" s="117">
        <v>13</v>
      </c>
      <c r="M262" s="117">
        <v>25</v>
      </c>
      <c r="N262" s="118">
        <v>5</v>
      </c>
      <c r="O262" s="117">
        <v>20</v>
      </c>
      <c r="P262" s="118">
        <f t="shared" si="51"/>
        <v>25</v>
      </c>
    </row>
    <row r="263" spans="1:16" s="105" customFormat="1" ht="22.5">
      <c r="A263" s="135" t="s">
        <v>139</v>
      </c>
      <c r="B263" s="113" t="s">
        <v>476</v>
      </c>
      <c r="C263" s="118">
        <v>7</v>
      </c>
      <c r="D263" s="118">
        <v>12</v>
      </c>
      <c r="E263" s="118">
        <v>11.5</v>
      </c>
      <c r="F263" s="117">
        <v>19.99</v>
      </c>
      <c r="G263" s="117">
        <v>5</v>
      </c>
      <c r="H263" s="118">
        <v>15</v>
      </c>
      <c r="I263" s="117">
        <f t="shared" si="55"/>
        <v>20</v>
      </c>
      <c r="J263" s="117">
        <v>28.99</v>
      </c>
      <c r="K263" s="117">
        <v>10</v>
      </c>
      <c r="L263" s="117">
        <v>19</v>
      </c>
      <c r="M263" s="117">
        <v>29</v>
      </c>
      <c r="N263" s="118">
        <v>9</v>
      </c>
      <c r="O263" s="117">
        <v>20</v>
      </c>
      <c r="P263" s="118">
        <f t="shared" si="51"/>
        <v>29</v>
      </c>
    </row>
    <row r="264" spans="1:16" s="105" customFormat="1" ht="22.5">
      <c r="A264" s="135" t="s">
        <v>140</v>
      </c>
      <c r="B264" s="113" t="s">
        <v>477</v>
      </c>
      <c r="C264" s="118">
        <v>1</v>
      </c>
      <c r="D264" s="118">
        <v>1</v>
      </c>
      <c r="E264" s="118">
        <v>0.9</v>
      </c>
      <c r="F264" s="117">
        <v>6</v>
      </c>
      <c r="G264" s="117">
        <v>1</v>
      </c>
      <c r="H264" s="118">
        <v>5</v>
      </c>
      <c r="I264" s="117">
        <f t="shared" si="55"/>
        <v>6</v>
      </c>
      <c r="J264" s="117">
        <v>6</v>
      </c>
      <c r="K264" s="117">
        <v>1</v>
      </c>
      <c r="L264" s="117">
        <v>5</v>
      </c>
      <c r="M264" s="117">
        <v>6</v>
      </c>
      <c r="N264" s="118">
        <v>6</v>
      </c>
      <c r="O264" s="117">
        <v>0</v>
      </c>
      <c r="P264" s="118">
        <f t="shared" si="51"/>
        <v>6</v>
      </c>
    </row>
    <row r="265" spans="1:16" s="105" customFormat="1" ht="22.5">
      <c r="A265" s="135" t="s">
        <v>496</v>
      </c>
      <c r="B265" s="113" t="s">
        <v>478</v>
      </c>
      <c r="C265" s="118">
        <v>2</v>
      </c>
      <c r="D265" s="118">
        <v>1.35</v>
      </c>
      <c r="E265" s="118"/>
      <c r="F265" s="117">
        <v>1.43</v>
      </c>
      <c r="G265" s="117">
        <v>2</v>
      </c>
      <c r="H265" s="118">
        <v>0</v>
      </c>
      <c r="I265" s="117">
        <f t="shared" si="55"/>
        <v>2</v>
      </c>
      <c r="J265" s="117">
        <v>1.96</v>
      </c>
      <c r="K265" s="117">
        <v>2</v>
      </c>
      <c r="L265" s="117">
        <v>0</v>
      </c>
      <c r="M265" s="117">
        <v>2</v>
      </c>
      <c r="N265" s="118">
        <v>2</v>
      </c>
      <c r="O265" s="117">
        <v>0</v>
      </c>
      <c r="P265" s="118">
        <f t="shared" si="51"/>
        <v>2</v>
      </c>
    </row>
    <row r="266" spans="1:16" s="105" customFormat="1" ht="22.5">
      <c r="A266" s="141" t="s">
        <v>497</v>
      </c>
      <c r="B266" s="113">
        <v>1256</v>
      </c>
      <c r="C266" s="118">
        <v>0.75</v>
      </c>
      <c r="D266" s="118">
        <v>0</v>
      </c>
      <c r="E266" s="118">
        <v>0</v>
      </c>
      <c r="F266" s="117">
        <v>0</v>
      </c>
      <c r="G266" s="117">
        <v>0</v>
      </c>
      <c r="H266" s="118">
        <v>0</v>
      </c>
      <c r="I266" s="117">
        <f t="shared" si="55"/>
        <v>0</v>
      </c>
      <c r="J266" s="117">
        <v>0</v>
      </c>
      <c r="K266" s="117">
        <v>0</v>
      </c>
      <c r="L266" s="117">
        <v>0</v>
      </c>
      <c r="M266" s="117">
        <v>0</v>
      </c>
      <c r="N266" s="118">
        <v>0</v>
      </c>
      <c r="O266" s="117">
        <v>0</v>
      </c>
      <c r="P266" s="118">
        <f t="shared" si="51"/>
        <v>0</v>
      </c>
    </row>
    <row r="267" spans="1:16" s="105" customFormat="1" ht="22.5">
      <c r="A267" s="135" t="s">
        <v>498</v>
      </c>
      <c r="B267" s="113">
        <v>1232</v>
      </c>
      <c r="C267" s="118">
        <v>4</v>
      </c>
      <c r="D267" s="118">
        <v>3.8</v>
      </c>
      <c r="E267" s="118">
        <v>3.7</v>
      </c>
      <c r="F267" s="117">
        <v>7.94</v>
      </c>
      <c r="G267" s="117">
        <v>1</v>
      </c>
      <c r="H267" s="118">
        <v>9</v>
      </c>
      <c r="I267" s="117">
        <f t="shared" si="55"/>
        <v>10</v>
      </c>
      <c r="J267" s="117">
        <v>20</v>
      </c>
      <c r="K267" s="117">
        <v>1</v>
      </c>
      <c r="L267" s="117">
        <v>14</v>
      </c>
      <c r="M267" s="117">
        <v>20</v>
      </c>
      <c r="N267" s="118">
        <v>1</v>
      </c>
      <c r="O267" s="117">
        <v>24</v>
      </c>
      <c r="P267" s="118">
        <f t="shared" si="51"/>
        <v>25</v>
      </c>
    </row>
    <row r="268" spans="1:16" s="105" customFormat="1" ht="22.5">
      <c r="A268" s="135" t="s">
        <v>500</v>
      </c>
      <c r="B268" s="113">
        <v>1208</v>
      </c>
      <c r="C268" s="118">
        <v>20</v>
      </c>
      <c r="D268" s="118">
        <v>19.93</v>
      </c>
      <c r="E268" s="118">
        <v>0</v>
      </c>
      <c r="F268" s="117">
        <v>15.61</v>
      </c>
      <c r="G268" s="117">
        <v>5</v>
      </c>
      <c r="H268" s="118">
        <v>15</v>
      </c>
      <c r="I268" s="117">
        <f t="shared" si="55"/>
        <v>20</v>
      </c>
      <c r="J268" s="117">
        <v>20.68</v>
      </c>
      <c r="K268" s="117">
        <v>5</v>
      </c>
      <c r="L268" s="117">
        <v>15</v>
      </c>
      <c r="M268" s="117">
        <v>19.9</v>
      </c>
      <c r="N268" s="118">
        <v>5</v>
      </c>
      <c r="O268" s="117">
        <v>40</v>
      </c>
      <c r="P268" s="118">
        <f t="shared" si="51"/>
        <v>45</v>
      </c>
    </row>
    <row r="269" spans="1:16" s="105" customFormat="1" ht="24">
      <c r="A269" s="135" t="s">
        <v>499</v>
      </c>
      <c r="B269" s="113" t="s">
        <v>409</v>
      </c>
      <c r="C269" s="118">
        <v>0</v>
      </c>
      <c r="D269" s="118">
        <v>0</v>
      </c>
      <c r="E269" s="118">
        <v>0</v>
      </c>
      <c r="F269" s="117">
        <v>0</v>
      </c>
      <c r="G269" s="117">
        <v>0</v>
      </c>
      <c r="H269" s="118">
        <v>0</v>
      </c>
      <c r="I269" s="117">
        <f t="shared" si="55"/>
        <v>0</v>
      </c>
      <c r="J269" s="117">
        <v>0</v>
      </c>
      <c r="K269" s="117">
        <v>0</v>
      </c>
      <c r="L269" s="117">
        <v>0</v>
      </c>
      <c r="M269" s="117">
        <v>0</v>
      </c>
      <c r="N269" s="118">
        <v>0</v>
      </c>
      <c r="O269" s="117">
        <v>3</v>
      </c>
      <c r="P269" s="118">
        <f t="shared" si="51"/>
        <v>3</v>
      </c>
    </row>
    <row r="270" spans="1:16" s="105" customFormat="1" ht="24">
      <c r="A270" s="135" t="s">
        <v>667</v>
      </c>
      <c r="B270" s="113" t="s">
        <v>668</v>
      </c>
      <c r="C270" s="118">
        <v>0</v>
      </c>
      <c r="D270" s="118">
        <v>0</v>
      </c>
      <c r="E270" s="118"/>
      <c r="F270" s="117">
        <v>0</v>
      </c>
      <c r="G270" s="117">
        <v>0</v>
      </c>
      <c r="H270" s="118">
        <v>0</v>
      </c>
      <c r="I270" s="117">
        <f t="shared" si="55"/>
        <v>0</v>
      </c>
      <c r="J270" s="117">
        <v>0</v>
      </c>
      <c r="K270" s="117">
        <v>0</v>
      </c>
      <c r="L270" s="117">
        <v>0</v>
      </c>
      <c r="M270" s="117">
        <v>0</v>
      </c>
      <c r="N270" s="118">
        <v>0</v>
      </c>
      <c r="O270" s="117">
        <v>0</v>
      </c>
      <c r="P270" s="118">
        <f t="shared" si="51"/>
        <v>0</v>
      </c>
    </row>
    <row r="271" spans="1:16" s="105" customFormat="1" ht="22.5">
      <c r="A271" s="144" t="s">
        <v>669</v>
      </c>
      <c r="B271" s="113"/>
      <c r="C271" s="118">
        <v>0</v>
      </c>
      <c r="D271" s="118">
        <v>0</v>
      </c>
      <c r="E271" s="118">
        <v>0</v>
      </c>
      <c r="F271" s="117">
        <v>0</v>
      </c>
      <c r="G271" s="117">
        <v>0</v>
      </c>
      <c r="H271" s="118">
        <v>0</v>
      </c>
      <c r="I271" s="117">
        <v>0</v>
      </c>
      <c r="J271" s="117">
        <v>23.71</v>
      </c>
      <c r="K271" s="117">
        <v>0</v>
      </c>
      <c r="L271" s="117">
        <v>30</v>
      </c>
      <c r="M271" s="117">
        <v>29.8</v>
      </c>
      <c r="N271" s="118">
        <v>5</v>
      </c>
      <c r="O271" s="117">
        <v>45</v>
      </c>
      <c r="P271" s="118">
        <f t="shared" si="51"/>
        <v>50</v>
      </c>
    </row>
    <row r="272" spans="1:16" s="105" customFormat="1" ht="22.5">
      <c r="A272" s="135" t="s">
        <v>670</v>
      </c>
      <c r="B272" s="113"/>
      <c r="C272" s="118"/>
      <c r="D272" s="118">
        <v>0</v>
      </c>
      <c r="E272" s="118">
        <v>0</v>
      </c>
      <c r="F272" s="117">
        <v>0</v>
      </c>
      <c r="G272" s="117">
        <v>5</v>
      </c>
      <c r="H272" s="118">
        <v>-5</v>
      </c>
      <c r="I272" s="117">
        <f t="shared" si="55"/>
        <v>0</v>
      </c>
      <c r="J272" s="117">
        <v>0</v>
      </c>
      <c r="K272" s="117">
        <v>0</v>
      </c>
      <c r="L272" s="117">
        <v>0</v>
      </c>
      <c r="M272" s="117">
        <v>0</v>
      </c>
      <c r="N272" s="118">
        <v>0</v>
      </c>
      <c r="O272" s="117">
        <v>0</v>
      </c>
      <c r="P272" s="118">
        <f t="shared" si="51"/>
        <v>0</v>
      </c>
    </row>
    <row r="273" spans="1:16" s="105" customFormat="1" ht="22.5">
      <c r="A273" s="135" t="s">
        <v>745</v>
      </c>
      <c r="B273" s="113"/>
      <c r="C273" s="118"/>
      <c r="D273" s="118">
        <v>0</v>
      </c>
      <c r="E273" s="118"/>
      <c r="F273" s="117">
        <v>0</v>
      </c>
      <c r="G273" s="117"/>
      <c r="H273" s="118"/>
      <c r="I273" s="117"/>
      <c r="J273" s="117">
        <v>0</v>
      </c>
      <c r="K273" s="117">
        <v>0</v>
      </c>
      <c r="L273" s="117">
        <v>0</v>
      </c>
      <c r="M273" s="117">
        <v>0</v>
      </c>
      <c r="N273" s="118">
        <v>0</v>
      </c>
      <c r="O273" s="117">
        <v>5</v>
      </c>
      <c r="P273" s="118">
        <f t="shared" si="51"/>
        <v>5</v>
      </c>
    </row>
    <row r="274" spans="1:16" s="105" customFormat="1" ht="34.5">
      <c r="A274" s="135" t="s">
        <v>746</v>
      </c>
      <c r="B274" s="113"/>
      <c r="C274" s="118"/>
      <c r="D274" s="118">
        <v>0</v>
      </c>
      <c r="E274" s="118"/>
      <c r="F274" s="117">
        <v>0</v>
      </c>
      <c r="G274" s="117"/>
      <c r="H274" s="118"/>
      <c r="I274" s="117"/>
      <c r="J274" s="117">
        <v>0</v>
      </c>
      <c r="K274" s="117">
        <v>0</v>
      </c>
      <c r="L274" s="117">
        <v>0</v>
      </c>
      <c r="M274" s="117">
        <v>0</v>
      </c>
      <c r="N274" s="118">
        <v>0</v>
      </c>
      <c r="O274" s="117">
        <v>43</v>
      </c>
      <c r="P274" s="118">
        <f t="shared" si="51"/>
        <v>43</v>
      </c>
    </row>
    <row r="275" spans="1:16" s="105" customFormat="1" ht="22.5">
      <c r="A275" s="135" t="s">
        <v>747</v>
      </c>
      <c r="B275" s="113"/>
      <c r="C275" s="118"/>
      <c r="D275" s="118">
        <v>0</v>
      </c>
      <c r="E275" s="118"/>
      <c r="F275" s="117">
        <v>0</v>
      </c>
      <c r="G275" s="117"/>
      <c r="H275" s="118"/>
      <c r="I275" s="117"/>
      <c r="J275" s="117">
        <v>0</v>
      </c>
      <c r="K275" s="117">
        <v>0</v>
      </c>
      <c r="L275" s="117">
        <v>0</v>
      </c>
      <c r="M275" s="117">
        <v>0</v>
      </c>
      <c r="N275" s="118">
        <v>0</v>
      </c>
      <c r="O275" s="117">
        <v>1.95</v>
      </c>
      <c r="P275" s="118">
        <f t="shared" si="51"/>
        <v>1.95</v>
      </c>
    </row>
    <row r="276" spans="1:16" s="105" customFormat="1" ht="22.5">
      <c r="A276" s="112" t="s">
        <v>141</v>
      </c>
      <c r="B276" s="113"/>
      <c r="C276" s="136">
        <f>SUM(C251:C272)</f>
        <v>68.7</v>
      </c>
      <c r="D276" s="136">
        <f>SUM(D251:D275)</f>
        <v>75.38</v>
      </c>
      <c r="E276" s="136">
        <f>SUM(E251:E272)</f>
        <v>39.1</v>
      </c>
      <c r="F276" s="136">
        <f>SUM(F251:F275)</f>
        <v>119.22</v>
      </c>
      <c r="G276" s="136">
        <f>SUM(G251:G272)</f>
        <v>44.6</v>
      </c>
      <c r="H276" s="136">
        <f>SUM(H251:H272)</f>
        <v>106.15</v>
      </c>
      <c r="I276" s="136">
        <f>SUM(I251:I272)</f>
        <v>150.75</v>
      </c>
      <c r="J276" s="136">
        <f aca="true" t="shared" si="56" ref="J276:P276">SUM(J251:J275)</f>
        <v>218.74</v>
      </c>
      <c r="K276" s="129">
        <f t="shared" si="56"/>
        <v>44.6</v>
      </c>
      <c r="L276" s="129">
        <f t="shared" si="56"/>
        <v>184</v>
      </c>
      <c r="M276" s="129">
        <f t="shared" si="56"/>
        <v>228.9</v>
      </c>
      <c r="N276" s="136">
        <f t="shared" si="56"/>
        <v>74</v>
      </c>
      <c r="O276" s="129">
        <f t="shared" si="56"/>
        <v>314.59999999999997</v>
      </c>
      <c r="P276" s="136">
        <f t="shared" si="56"/>
        <v>388.59999999999997</v>
      </c>
    </row>
    <row r="277" spans="1:16" s="105" customFormat="1" ht="22.5">
      <c r="A277" s="112" t="s">
        <v>538</v>
      </c>
      <c r="B277" s="113"/>
      <c r="C277" s="136">
        <f aca="true" t="shared" si="57" ref="C277:N277">SUM(C249+C276)</f>
        <v>70</v>
      </c>
      <c r="D277" s="136">
        <f t="shared" si="57"/>
        <v>76.64</v>
      </c>
      <c r="E277" s="136">
        <f t="shared" si="57"/>
        <v>40</v>
      </c>
      <c r="F277" s="136">
        <f t="shared" si="57"/>
        <v>120.12</v>
      </c>
      <c r="G277" s="136">
        <f>SUM(G249+G276)</f>
        <v>45</v>
      </c>
      <c r="H277" s="136">
        <f>SUM(H249+H276)</f>
        <v>106.65</v>
      </c>
      <c r="I277" s="136">
        <f>SUM(I249+I276)</f>
        <v>151.65</v>
      </c>
      <c r="J277" s="136">
        <f>SUM(J249+J276)</f>
        <v>219.74</v>
      </c>
      <c r="K277" s="129">
        <f t="shared" si="57"/>
        <v>45</v>
      </c>
      <c r="L277" s="129">
        <f t="shared" si="57"/>
        <v>185</v>
      </c>
      <c r="M277" s="129">
        <f t="shared" si="57"/>
        <v>230</v>
      </c>
      <c r="N277" s="136">
        <f t="shared" si="57"/>
        <v>75</v>
      </c>
      <c r="O277" s="129">
        <f>SUM(O249+O276)</f>
        <v>314.99999999999994</v>
      </c>
      <c r="P277" s="136">
        <f>SUM(P249+P276)</f>
        <v>389.99999999999994</v>
      </c>
    </row>
    <row r="278" spans="1:16" s="105" customFormat="1" ht="22.5">
      <c r="A278" s="112" t="s">
        <v>142</v>
      </c>
      <c r="B278" s="113"/>
      <c r="C278" s="118"/>
      <c r="D278" s="115"/>
      <c r="E278" s="118"/>
      <c r="F278" s="117"/>
      <c r="G278" s="117"/>
      <c r="H278" s="118"/>
      <c r="I278" s="119"/>
      <c r="J278" s="119"/>
      <c r="K278" s="129"/>
      <c r="L278" s="117"/>
      <c r="M278" s="117"/>
      <c r="N278" s="118"/>
      <c r="O278" s="186"/>
      <c r="P278" s="118"/>
    </row>
    <row r="279" spans="1:16" s="105" customFormat="1" ht="22.5">
      <c r="A279" s="112" t="s">
        <v>143</v>
      </c>
      <c r="B279" s="113">
        <v>1430</v>
      </c>
      <c r="C279" s="136">
        <v>7</v>
      </c>
      <c r="D279" s="136">
        <v>5</v>
      </c>
      <c r="E279" s="136">
        <v>0</v>
      </c>
      <c r="F279" s="129">
        <v>0</v>
      </c>
      <c r="G279" s="129">
        <v>5</v>
      </c>
      <c r="H279" s="136">
        <v>0</v>
      </c>
      <c r="I279" s="129">
        <f aca="true" t="shared" si="58" ref="I279:I304">SUM(G279:H279)</f>
        <v>5</v>
      </c>
      <c r="J279" s="129">
        <v>0</v>
      </c>
      <c r="K279" s="129">
        <v>5</v>
      </c>
      <c r="L279" s="129">
        <v>0</v>
      </c>
      <c r="M279" s="129">
        <v>5</v>
      </c>
      <c r="N279" s="136">
        <v>5</v>
      </c>
      <c r="O279" s="129">
        <v>0</v>
      </c>
      <c r="P279" s="136">
        <f t="shared" si="51"/>
        <v>5</v>
      </c>
    </row>
    <row r="280" spans="1:16" s="105" customFormat="1" ht="22.5">
      <c r="A280" s="112" t="s">
        <v>16</v>
      </c>
      <c r="B280" s="113"/>
      <c r="C280" s="118"/>
      <c r="D280" s="115"/>
      <c r="E280" s="118"/>
      <c r="F280" s="117"/>
      <c r="G280" s="117"/>
      <c r="H280" s="118"/>
      <c r="I280" s="159"/>
      <c r="J280" s="159"/>
      <c r="K280" s="117"/>
      <c r="L280" s="117"/>
      <c r="M280" s="117"/>
      <c r="N280" s="118"/>
      <c r="O280" s="117"/>
      <c r="P280" s="118"/>
    </row>
    <row r="281" spans="1:16" s="105" customFormat="1" ht="22.5">
      <c r="A281" s="135" t="s">
        <v>144</v>
      </c>
      <c r="B281" s="113">
        <v>1418</v>
      </c>
      <c r="C281" s="118">
        <v>175</v>
      </c>
      <c r="D281" s="118">
        <v>49.95</v>
      </c>
      <c r="E281" s="118">
        <v>0</v>
      </c>
      <c r="F281" s="117">
        <v>60</v>
      </c>
      <c r="G281" s="117">
        <v>50</v>
      </c>
      <c r="H281" s="118">
        <v>10</v>
      </c>
      <c r="I281" s="117">
        <f t="shared" si="58"/>
        <v>60</v>
      </c>
      <c r="J281" s="117">
        <v>47.3</v>
      </c>
      <c r="K281" s="117">
        <v>50</v>
      </c>
      <c r="L281" s="118">
        <v>0</v>
      </c>
      <c r="M281" s="117">
        <v>50.63</v>
      </c>
      <c r="N281" s="118">
        <v>50</v>
      </c>
      <c r="O281" s="117">
        <v>25</v>
      </c>
      <c r="P281" s="118">
        <f t="shared" si="51"/>
        <v>75</v>
      </c>
    </row>
    <row r="282" spans="1:16" s="105" customFormat="1" ht="22.5">
      <c r="A282" s="135" t="s">
        <v>145</v>
      </c>
      <c r="B282" s="113">
        <v>1432</v>
      </c>
      <c r="C282" s="118">
        <v>136.12</v>
      </c>
      <c r="D282" s="118">
        <v>49.96</v>
      </c>
      <c r="E282" s="118">
        <v>0</v>
      </c>
      <c r="F282" s="117">
        <v>90.98</v>
      </c>
      <c r="G282" s="117">
        <v>50</v>
      </c>
      <c r="H282" s="118">
        <v>41.88</v>
      </c>
      <c r="I282" s="117">
        <f t="shared" si="58"/>
        <v>91.88</v>
      </c>
      <c r="J282" s="117">
        <v>31.31</v>
      </c>
      <c r="K282" s="117">
        <v>60</v>
      </c>
      <c r="L282" s="118">
        <v>20</v>
      </c>
      <c r="M282" s="117">
        <v>80</v>
      </c>
      <c r="N282" s="118">
        <v>70</v>
      </c>
      <c r="O282" s="117">
        <v>40</v>
      </c>
      <c r="P282" s="118">
        <f t="shared" si="51"/>
        <v>110</v>
      </c>
    </row>
    <row r="283" spans="1:16" s="105" customFormat="1" ht="22.5">
      <c r="A283" s="135" t="s">
        <v>146</v>
      </c>
      <c r="B283" s="113">
        <v>1420</v>
      </c>
      <c r="C283" s="118">
        <v>115</v>
      </c>
      <c r="D283" s="118">
        <v>49.44</v>
      </c>
      <c r="E283" s="118">
        <v>0</v>
      </c>
      <c r="F283" s="117">
        <v>92.45</v>
      </c>
      <c r="G283" s="117">
        <v>50</v>
      </c>
      <c r="H283" s="118">
        <v>45</v>
      </c>
      <c r="I283" s="117">
        <f t="shared" si="58"/>
        <v>95</v>
      </c>
      <c r="J283" s="117">
        <v>23.93</v>
      </c>
      <c r="K283" s="117">
        <v>60</v>
      </c>
      <c r="L283" s="118">
        <v>10</v>
      </c>
      <c r="M283" s="117">
        <v>70</v>
      </c>
      <c r="N283" s="118">
        <v>56.81</v>
      </c>
      <c r="O283" s="117">
        <v>32.64</v>
      </c>
      <c r="P283" s="118">
        <f t="shared" si="51"/>
        <v>89.45</v>
      </c>
    </row>
    <row r="284" spans="1:16" s="105" customFormat="1" ht="22.5">
      <c r="A284" s="135" t="s">
        <v>147</v>
      </c>
      <c r="B284" s="113">
        <v>1443</v>
      </c>
      <c r="C284" s="118">
        <v>25</v>
      </c>
      <c r="D284" s="118">
        <v>11.35</v>
      </c>
      <c r="E284" s="118">
        <v>-4.22</v>
      </c>
      <c r="F284" s="117">
        <v>16.43</v>
      </c>
      <c r="G284" s="117">
        <v>10</v>
      </c>
      <c r="H284" s="118">
        <v>7</v>
      </c>
      <c r="I284" s="117">
        <f t="shared" si="58"/>
        <v>17</v>
      </c>
      <c r="J284" s="117">
        <v>9.72</v>
      </c>
      <c r="K284" s="117">
        <v>5</v>
      </c>
      <c r="L284" s="118">
        <v>5</v>
      </c>
      <c r="M284" s="117">
        <v>10</v>
      </c>
      <c r="N284" s="118">
        <v>30</v>
      </c>
      <c r="O284" s="117">
        <v>0</v>
      </c>
      <c r="P284" s="118">
        <f t="shared" si="51"/>
        <v>30</v>
      </c>
    </row>
    <row r="285" spans="1:16" s="105" customFormat="1" ht="22.5">
      <c r="A285" s="135" t="s">
        <v>148</v>
      </c>
      <c r="B285" s="113">
        <v>1429</v>
      </c>
      <c r="C285" s="118">
        <v>10</v>
      </c>
      <c r="D285" s="118">
        <v>1.27</v>
      </c>
      <c r="E285" s="118">
        <v>7.76</v>
      </c>
      <c r="F285" s="117">
        <v>4.73</v>
      </c>
      <c r="G285" s="117">
        <v>10</v>
      </c>
      <c r="H285" s="118">
        <v>-4.22</v>
      </c>
      <c r="I285" s="117">
        <f t="shared" si="58"/>
        <v>5.78</v>
      </c>
      <c r="J285" s="117">
        <v>0</v>
      </c>
      <c r="K285" s="117">
        <v>0</v>
      </c>
      <c r="L285" s="118">
        <v>0</v>
      </c>
      <c r="M285" s="117">
        <v>0.26</v>
      </c>
      <c r="N285" s="118">
        <v>0.01</v>
      </c>
      <c r="O285" s="117">
        <v>0.25</v>
      </c>
      <c r="P285" s="118">
        <f t="shared" si="51"/>
        <v>0.26</v>
      </c>
    </row>
    <row r="286" spans="1:16" s="105" customFormat="1" ht="22.5">
      <c r="A286" s="135" t="s">
        <v>149</v>
      </c>
      <c r="B286" s="113" t="s">
        <v>150</v>
      </c>
      <c r="C286" s="118">
        <v>3</v>
      </c>
      <c r="D286" s="118">
        <v>0</v>
      </c>
      <c r="E286" s="118">
        <v>0.2</v>
      </c>
      <c r="F286" s="117">
        <v>0</v>
      </c>
      <c r="G286" s="117">
        <v>0.01</v>
      </c>
      <c r="H286" s="118">
        <v>0</v>
      </c>
      <c r="I286" s="117">
        <f t="shared" si="58"/>
        <v>0.01</v>
      </c>
      <c r="J286" s="117">
        <v>0</v>
      </c>
      <c r="K286" s="117">
        <v>0</v>
      </c>
      <c r="L286" s="118">
        <v>0</v>
      </c>
      <c r="M286" s="117">
        <v>0</v>
      </c>
      <c r="N286" s="118">
        <v>0</v>
      </c>
      <c r="O286" s="117">
        <v>0</v>
      </c>
      <c r="P286" s="118">
        <f t="shared" si="51"/>
        <v>0</v>
      </c>
    </row>
    <row r="287" spans="1:16" s="105" customFormat="1" ht="22.5">
      <c r="A287" s="135" t="s">
        <v>151</v>
      </c>
      <c r="B287" s="113" t="s">
        <v>671</v>
      </c>
      <c r="C287" s="118">
        <v>0.01</v>
      </c>
      <c r="D287" s="118">
        <v>0</v>
      </c>
      <c r="E287" s="118">
        <v>0</v>
      </c>
      <c r="F287" s="117">
        <v>0</v>
      </c>
      <c r="G287" s="117">
        <v>0.01</v>
      </c>
      <c r="H287" s="118">
        <v>0</v>
      </c>
      <c r="I287" s="117">
        <f t="shared" si="58"/>
        <v>0.01</v>
      </c>
      <c r="J287" s="117">
        <v>0</v>
      </c>
      <c r="K287" s="117">
        <v>0</v>
      </c>
      <c r="L287" s="118">
        <v>0</v>
      </c>
      <c r="M287" s="117">
        <v>0</v>
      </c>
      <c r="N287" s="118">
        <v>0</v>
      </c>
      <c r="O287" s="117">
        <v>0</v>
      </c>
      <c r="P287" s="118">
        <f t="shared" si="51"/>
        <v>0</v>
      </c>
    </row>
    <row r="288" spans="1:16" s="105" customFormat="1" ht="22.5">
      <c r="A288" s="135" t="s">
        <v>152</v>
      </c>
      <c r="B288" s="113">
        <v>1408</v>
      </c>
      <c r="C288" s="118">
        <v>2.95</v>
      </c>
      <c r="D288" s="118">
        <v>0.38</v>
      </c>
      <c r="E288" s="118">
        <v>2.5</v>
      </c>
      <c r="F288" s="117">
        <v>1.36</v>
      </c>
      <c r="G288" s="117">
        <v>2.5</v>
      </c>
      <c r="H288" s="118">
        <v>-0.83</v>
      </c>
      <c r="I288" s="117">
        <f t="shared" si="58"/>
        <v>1.67</v>
      </c>
      <c r="J288" s="117">
        <v>1.33</v>
      </c>
      <c r="K288" s="117">
        <v>0.01</v>
      </c>
      <c r="L288" s="118">
        <v>1.5</v>
      </c>
      <c r="M288" s="117">
        <v>1.51</v>
      </c>
      <c r="N288" s="118">
        <v>2.01</v>
      </c>
      <c r="O288" s="117">
        <v>2.99</v>
      </c>
      <c r="P288" s="118">
        <f t="shared" si="51"/>
        <v>5</v>
      </c>
    </row>
    <row r="289" spans="1:16" s="105" customFormat="1" ht="22.5">
      <c r="A289" s="135" t="s">
        <v>153</v>
      </c>
      <c r="B289" s="113">
        <v>1409</v>
      </c>
      <c r="C289" s="118">
        <v>5</v>
      </c>
      <c r="D289" s="118">
        <v>0.35</v>
      </c>
      <c r="E289" s="118">
        <v>2.5</v>
      </c>
      <c r="F289" s="117">
        <v>2.31</v>
      </c>
      <c r="G289" s="117">
        <v>2.5</v>
      </c>
      <c r="H289" s="118">
        <v>0.52</v>
      </c>
      <c r="I289" s="117">
        <f t="shared" si="58"/>
        <v>3.02</v>
      </c>
      <c r="J289" s="117">
        <v>1.29</v>
      </c>
      <c r="K289" s="117">
        <v>0.01</v>
      </c>
      <c r="L289" s="118">
        <v>1.5</v>
      </c>
      <c r="M289" s="117">
        <v>1.51</v>
      </c>
      <c r="N289" s="118">
        <v>0.01</v>
      </c>
      <c r="O289" s="117">
        <v>4.99</v>
      </c>
      <c r="P289" s="118">
        <f t="shared" si="51"/>
        <v>5</v>
      </c>
    </row>
    <row r="290" spans="1:16" s="105" customFormat="1" ht="22.5">
      <c r="A290" s="135" t="s">
        <v>774</v>
      </c>
      <c r="B290" s="113"/>
      <c r="C290" s="118">
        <v>0</v>
      </c>
      <c r="D290" s="118">
        <v>0</v>
      </c>
      <c r="E290" s="118">
        <v>0</v>
      </c>
      <c r="F290" s="117">
        <v>0</v>
      </c>
      <c r="G290" s="117">
        <v>0.01</v>
      </c>
      <c r="H290" s="118">
        <v>0</v>
      </c>
      <c r="I290" s="117">
        <f t="shared" si="58"/>
        <v>0.01</v>
      </c>
      <c r="J290" s="117">
        <v>0</v>
      </c>
      <c r="K290" s="117">
        <v>0</v>
      </c>
      <c r="L290" s="118">
        <v>0</v>
      </c>
      <c r="M290" s="117">
        <v>0</v>
      </c>
      <c r="N290" s="118">
        <v>0</v>
      </c>
      <c r="O290" s="117">
        <v>0</v>
      </c>
      <c r="P290" s="118">
        <f t="shared" si="51"/>
        <v>0</v>
      </c>
    </row>
    <row r="291" spans="1:16" s="105" customFormat="1" ht="22.5">
      <c r="A291" s="135" t="s">
        <v>482</v>
      </c>
      <c r="B291" s="113">
        <v>1403</v>
      </c>
      <c r="C291" s="118">
        <v>10</v>
      </c>
      <c r="D291" s="118">
        <v>0</v>
      </c>
      <c r="E291" s="118">
        <v>-3</v>
      </c>
      <c r="F291" s="117">
        <v>6</v>
      </c>
      <c r="G291" s="117">
        <v>10</v>
      </c>
      <c r="H291" s="118">
        <v>-4</v>
      </c>
      <c r="I291" s="117">
        <f>SUM(G291:H291)</f>
        <v>6</v>
      </c>
      <c r="J291" s="117">
        <v>0</v>
      </c>
      <c r="K291" s="117">
        <v>6</v>
      </c>
      <c r="L291" s="118">
        <v>0</v>
      </c>
      <c r="M291" s="117">
        <v>6</v>
      </c>
      <c r="N291" s="118">
        <v>6</v>
      </c>
      <c r="O291" s="117">
        <v>0</v>
      </c>
      <c r="P291" s="118">
        <f t="shared" si="51"/>
        <v>6</v>
      </c>
    </row>
    <row r="292" spans="1:16" s="105" customFormat="1" ht="22.5">
      <c r="A292" s="135" t="s">
        <v>471</v>
      </c>
      <c r="B292" s="113">
        <v>1419</v>
      </c>
      <c r="C292" s="118">
        <v>0.01</v>
      </c>
      <c r="D292" s="118">
        <v>0</v>
      </c>
      <c r="E292" s="118">
        <v>0</v>
      </c>
      <c r="F292" s="117">
        <v>0</v>
      </c>
      <c r="G292" s="117">
        <v>0.01</v>
      </c>
      <c r="H292" s="118">
        <v>0</v>
      </c>
      <c r="I292" s="117">
        <f t="shared" si="58"/>
        <v>0.01</v>
      </c>
      <c r="J292" s="117">
        <v>0</v>
      </c>
      <c r="K292" s="117">
        <v>0</v>
      </c>
      <c r="L292" s="118">
        <v>0</v>
      </c>
      <c r="M292" s="117">
        <v>0</v>
      </c>
      <c r="N292" s="118">
        <v>0</v>
      </c>
      <c r="O292" s="117">
        <v>0</v>
      </c>
      <c r="P292" s="118">
        <f t="shared" si="51"/>
        <v>0</v>
      </c>
    </row>
    <row r="293" spans="1:16" s="105" customFormat="1" ht="22.5">
      <c r="A293" s="135" t="s">
        <v>472</v>
      </c>
      <c r="B293" s="113">
        <v>1442</v>
      </c>
      <c r="C293" s="118">
        <v>0.01</v>
      </c>
      <c r="D293" s="118">
        <v>0</v>
      </c>
      <c r="E293" s="118">
        <v>0</v>
      </c>
      <c r="F293" s="117">
        <v>0</v>
      </c>
      <c r="G293" s="117">
        <v>0.01</v>
      </c>
      <c r="H293" s="118">
        <v>0</v>
      </c>
      <c r="I293" s="117">
        <f t="shared" si="58"/>
        <v>0.01</v>
      </c>
      <c r="J293" s="117">
        <v>0</v>
      </c>
      <c r="K293" s="117">
        <v>0</v>
      </c>
      <c r="L293" s="118">
        <v>0</v>
      </c>
      <c r="M293" s="117">
        <v>0</v>
      </c>
      <c r="N293" s="118">
        <v>0</v>
      </c>
      <c r="O293" s="117">
        <v>0</v>
      </c>
      <c r="P293" s="118">
        <f t="shared" si="51"/>
        <v>0</v>
      </c>
    </row>
    <row r="294" spans="1:16" s="105" customFormat="1" ht="22.5">
      <c r="A294" s="135" t="s">
        <v>539</v>
      </c>
      <c r="B294" s="113" t="s">
        <v>150</v>
      </c>
      <c r="C294" s="118">
        <v>0.01</v>
      </c>
      <c r="D294" s="118">
        <v>0</v>
      </c>
      <c r="E294" s="118">
        <v>0</v>
      </c>
      <c r="F294" s="117">
        <v>0</v>
      </c>
      <c r="G294" s="117">
        <v>0.01</v>
      </c>
      <c r="H294" s="118">
        <v>0</v>
      </c>
      <c r="I294" s="117">
        <f t="shared" si="58"/>
        <v>0.01</v>
      </c>
      <c r="J294" s="117">
        <v>0</v>
      </c>
      <c r="K294" s="117">
        <v>0.01</v>
      </c>
      <c r="L294" s="118">
        <v>0</v>
      </c>
      <c r="M294" s="117">
        <v>0.01</v>
      </c>
      <c r="N294" s="118">
        <v>0</v>
      </c>
      <c r="O294" s="117">
        <v>0</v>
      </c>
      <c r="P294" s="118">
        <f t="shared" si="51"/>
        <v>0</v>
      </c>
    </row>
    <row r="295" spans="1:16" s="105" customFormat="1" ht="22.5">
      <c r="A295" s="135" t="s">
        <v>473</v>
      </c>
      <c r="B295" s="113"/>
      <c r="C295" s="118">
        <v>0.01</v>
      </c>
      <c r="D295" s="118">
        <v>0</v>
      </c>
      <c r="E295" s="118">
        <v>0</v>
      </c>
      <c r="F295" s="117">
        <v>0</v>
      </c>
      <c r="G295" s="117">
        <v>0.01</v>
      </c>
      <c r="H295" s="118">
        <v>0</v>
      </c>
      <c r="I295" s="117">
        <f t="shared" si="58"/>
        <v>0.01</v>
      </c>
      <c r="J295" s="117">
        <v>0</v>
      </c>
      <c r="K295" s="117">
        <v>0.01</v>
      </c>
      <c r="L295" s="118">
        <v>0</v>
      </c>
      <c r="M295" s="117">
        <v>0.01</v>
      </c>
      <c r="N295" s="118">
        <v>0</v>
      </c>
      <c r="O295" s="117">
        <v>0</v>
      </c>
      <c r="P295" s="118">
        <f t="shared" si="51"/>
        <v>0</v>
      </c>
    </row>
    <row r="296" spans="1:16" s="105" customFormat="1" ht="22.5">
      <c r="A296" s="135" t="s">
        <v>474</v>
      </c>
      <c r="B296" s="113">
        <v>1419</v>
      </c>
      <c r="C296" s="118">
        <v>0.01</v>
      </c>
      <c r="D296" s="118">
        <v>1.62</v>
      </c>
      <c r="E296" s="118">
        <v>-5</v>
      </c>
      <c r="F296" s="117">
        <v>4.43</v>
      </c>
      <c r="G296" s="117">
        <v>10</v>
      </c>
      <c r="H296" s="118">
        <v>-5.4</v>
      </c>
      <c r="I296" s="117">
        <f t="shared" si="58"/>
        <v>4.6</v>
      </c>
      <c r="J296" s="117">
        <v>0</v>
      </c>
      <c r="K296" s="117">
        <v>0.01</v>
      </c>
      <c r="L296" s="118">
        <v>0</v>
      </c>
      <c r="M296" s="117">
        <v>0.01</v>
      </c>
      <c r="N296" s="118">
        <v>0.01</v>
      </c>
      <c r="O296" s="117">
        <v>5</v>
      </c>
      <c r="P296" s="118">
        <f t="shared" si="51"/>
        <v>5.01</v>
      </c>
    </row>
    <row r="297" spans="1:16" s="105" customFormat="1" ht="22.5">
      <c r="A297" s="142" t="s">
        <v>483</v>
      </c>
      <c r="B297" s="113">
        <v>1415</v>
      </c>
      <c r="C297" s="118">
        <v>12</v>
      </c>
      <c r="D297" s="118">
        <v>3.98</v>
      </c>
      <c r="E297" s="118">
        <v>-2.76</v>
      </c>
      <c r="F297" s="117">
        <v>4.45</v>
      </c>
      <c r="G297" s="117">
        <v>5</v>
      </c>
      <c r="H297" s="118">
        <v>-0.5</v>
      </c>
      <c r="I297" s="117">
        <f t="shared" si="58"/>
        <v>4.5</v>
      </c>
      <c r="J297" s="117">
        <v>2.18</v>
      </c>
      <c r="K297" s="117">
        <v>0.01</v>
      </c>
      <c r="L297" s="118">
        <v>3</v>
      </c>
      <c r="M297" s="117">
        <v>2.19</v>
      </c>
      <c r="N297" s="118">
        <v>0.01</v>
      </c>
      <c r="O297" s="117">
        <v>0</v>
      </c>
      <c r="P297" s="118">
        <f t="shared" si="51"/>
        <v>0.01</v>
      </c>
    </row>
    <row r="298" spans="1:16" s="105" customFormat="1" ht="22.5">
      <c r="A298" s="135" t="s">
        <v>484</v>
      </c>
      <c r="B298" s="113">
        <v>1414</v>
      </c>
      <c r="C298" s="118">
        <v>0</v>
      </c>
      <c r="D298" s="118">
        <v>2.65</v>
      </c>
      <c r="E298" s="118">
        <v>0</v>
      </c>
      <c r="F298" s="117">
        <v>10.53</v>
      </c>
      <c r="G298" s="117">
        <v>10</v>
      </c>
      <c r="H298" s="118">
        <v>2</v>
      </c>
      <c r="I298" s="117">
        <f t="shared" si="58"/>
        <v>12</v>
      </c>
      <c r="J298" s="117">
        <v>4.47</v>
      </c>
      <c r="K298" s="117">
        <v>5</v>
      </c>
      <c r="L298" s="118">
        <v>0</v>
      </c>
      <c r="M298" s="117">
        <v>5</v>
      </c>
      <c r="N298" s="118">
        <v>0.01</v>
      </c>
      <c r="O298" s="117">
        <v>5</v>
      </c>
      <c r="P298" s="118">
        <f t="shared" si="51"/>
        <v>5.01</v>
      </c>
    </row>
    <row r="299" spans="1:16" s="105" customFormat="1" ht="22.5">
      <c r="A299" s="135" t="s">
        <v>485</v>
      </c>
      <c r="B299" s="113">
        <v>1433</v>
      </c>
      <c r="C299" s="118">
        <v>0</v>
      </c>
      <c r="D299" s="118">
        <v>0</v>
      </c>
      <c r="E299" s="118">
        <v>0</v>
      </c>
      <c r="F299" s="117">
        <v>6.35</v>
      </c>
      <c r="G299" s="117">
        <v>5</v>
      </c>
      <c r="H299" s="118">
        <v>1.36</v>
      </c>
      <c r="I299" s="117">
        <f t="shared" si="58"/>
        <v>6.36</v>
      </c>
      <c r="J299" s="117">
        <v>4.93</v>
      </c>
      <c r="K299" s="117">
        <v>0.01</v>
      </c>
      <c r="L299" s="118">
        <v>5</v>
      </c>
      <c r="M299" s="117">
        <v>4.93</v>
      </c>
      <c r="N299" s="118">
        <v>23</v>
      </c>
      <c r="O299" s="117">
        <v>0</v>
      </c>
      <c r="P299" s="118">
        <f aca="true" t="shared" si="59" ref="P299:P364">SUM(N299:O299)</f>
        <v>23</v>
      </c>
    </row>
    <row r="300" spans="1:16" s="105" customFormat="1" ht="24.75" customHeight="1">
      <c r="A300" s="143" t="s">
        <v>672</v>
      </c>
      <c r="B300" s="113"/>
      <c r="C300" s="118">
        <v>0</v>
      </c>
      <c r="D300" s="118">
        <v>0</v>
      </c>
      <c r="E300" s="118"/>
      <c r="F300" s="117">
        <v>50</v>
      </c>
      <c r="G300" s="117">
        <v>0</v>
      </c>
      <c r="H300" s="118">
        <v>50</v>
      </c>
      <c r="I300" s="117">
        <f t="shared" si="58"/>
        <v>50</v>
      </c>
      <c r="J300" s="117">
        <v>0</v>
      </c>
      <c r="K300" s="117">
        <v>51.41</v>
      </c>
      <c r="L300" s="118">
        <v>38</v>
      </c>
      <c r="M300" s="117">
        <v>89.42</v>
      </c>
      <c r="N300" s="118">
        <v>50</v>
      </c>
      <c r="O300" s="117">
        <v>140</v>
      </c>
      <c r="P300" s="118">
        <f t="shared" si="59"/>
        <v>190</v>
      </c>
    </row>
    <row r="301" spans="1:16" s="105" customFormat="1" ht="19.5" customHeight="1">
      <c r="A301" s="143" t="s">
        <v>673</v>
      </c>
      <c r="B301" s="113"/>
      <c r="C301" s="118">
        <v>0</v>
      </c>
      <c r="D301" s="118">
        <v>0</v>
      </c>
      <c r="E301" s="118"/>
      <c r="F301" s="117">
        <v>4.82</v>
      </c>
      <c r="G301" s="117">
        <v>0</v>
      </c>
      <c r="H301" s="118">
        <v>5</v>
      </c>
      <c r="I301" s="117">
        <f t="shared" si="58"/>
        <v>5</v>
      </c>
      <c r="J301" s="117">
        <v>0</v>
      </c>
      <c r="K301" s="117">
        <v>0.01</v>
      </c>
      <c r="L301" s="118">
        <v>0</v>
      </c>
      <c r="M301" s="117">
        <v>0.01</v>
      </c>
      <c r="N301" s="118">
        <v>0.01</v>
      </c>
      <c r="O301" s="117">
        <v>0</v>
      </c>
      <c r="P301" s="118">
        <f t="shared" si="59"/>
        <v>0.01</v>
      </c>
    </row>
    <row r="302" spans="1:16" s="105" customFormat="1" ht="22.5">
      <c r="A302" s="135" t="s">
        <v>674</v>
      </c>
      <c r="B302" s="113"/>
      <c r="C302" s="118">
        <v>0</v>
      </c>
      <c r="D302" s="118">
        <v>0</v>
      </c>
      <c r="E302" s="118"/>
      <c r="F302" s="117">
        <v>0</v>
      </c>
      <c r="G302" s="117">
        <v>0</v>
      </c>
      <c r="H302" s="118">
        <v>0.01</v>
      </c>
      <c r="I302" s="117">
        <f t="shared" si="58"/>
        <v>0.01</v>
      </c>
      <c r="J302" s="117">
        <v>0</v>
      </c>
      <c r="K302" s="117">
        <v>0</v>
      </c>
      <c r="L302" s="118">
        <v>0</v>
      </c>
      <c r="M302" s="117">
        <v>0</v>
      </c>
      <c r="N302" s="118">
        <v>0.01</v>
      </c>
      <c r="O302" s="117">
        <v>0</v>
      </c>
      <c r="P302" s="118">
        <f t="shared" si="59"/>
        <v>0.01</v>
      </c>
    </row>
    <row r="303" spans="1:16" s="105" customFormat="1" ht="22.5">
      <c r="A303" s="144" t="s">
        <v>675</v>
      </c>
      <c r="B303" s="113"/>
      <c r="C303" s="118">
        <v>0</v>
      </c>
      <c r="D303" s="118">
        <v>0</v>
      </c>
      <c r="E303" s="118"/>
      <c r="F303" s="117">
        <v>1.2</v>
      </c>
      <c r="G303" s="117">
        <v>0</v>
      </c>
      <c r="H303" s="118">
        <v>1.22</v>
      </c>
      <c r="I303" s="117">
        <f t="shared" si="58"/>
        <v>1.22</v>
      </c>
      <c r="J303" s="117">
        <v>0.97</v>
      </c>
      <c r="K303" s="117">
        <v>1</v>
      </c>
      <c r="L303" s="118">
        <v>0</v>
      </c>
      <c r="M303" s="117">
        <v>1</v>
      </c>
      <c r="N303" s="118">
        <v>1</v>
      </c>
      <c r="O303" s="117">
        <v>0</v>
      </c>
      <c r="P303" s="118">
        <f t="shared" si="59"/>
        <v>1</v>
      </c>
    </row>
    <row r="304" spans="1:16" s="105" customFormat="1" ht="22.5">
      <c r="A304" s="135" t="s">
        <v>676</v>
      </c>
      <c r="B304" s="113">
        <v>1417</v>
      </c>
      <c r="C304" s="118">
        <v>0</v>
      </c>
      <c r="D304" s="118">
        <v>11.34</v>
      </c>
      <c r="E304" s="118">
        <v>5</v>
      </c>
      <c r="F304" s="117">
        <v>26.27</v>
      </c>
      <c r="G304" s="117">
        <v>28.42</v>
      </c>
      <c r="H304" s="118">
        <v>0.58</v>
      </c>
      <c r="I304" s="117">
        <f t="shared" si="58"/>
        <v>29</v>
      </c>
      <c r="J304" s="117">
        <v>9.14</v>
      </c>
      <c r="K304" s="117">
        <v>5</v>
      </c>
      <c r="L304" s="118">
        <v>5</v>
      </c>
      <c r="M304" s="117">
        <v>10</v>
      </c>
      <c r="N304" s="118">
        <v>0.01</v>
      </c>
      <c r="O304" s="117">
        <v>20</v>
      </c>
      <c r="P304" s="118">
        <f t="shared" si="59"/>
        <v>20.01</v>
      </c>
    </row>
    <row r="305" spans="1:16" s="105" customFormat="1" ht="22.5">
      <c r="A305" s="143" t="s">
        <v>716</v>
      </c>
      <c r="B305" s="113"/>
      <c r="C305" s="118"/>
      <c r="D305" s="118">
        <v>0</v>
      </c>
      <c r="E305" s="118"/>
      <c r="F305" s="117">
        <v>0</v>
      </c>
      <c r="G305" s="117"/>
      <c r="H305" s="117"/>
      <c r="I305" s="117"/>
      <c r="J305" s="117">
        <v>0</v>
      </c>
      <c r="K305" s="117">
        <v>0</v>
      </c>
      <c r="L305" s="117">
        <v>0</v>
      </c>
      <c r="M305" s="117">
        <v>0</v>
      </c>
      <c r="N305" s="118">
        <v>20</v>
      </c>
      <c r="O305" s="117">
        <v>0</v>
      </c>
      <c r="P305" s="118">
        <f t="shared" si="59"/>
        <v>20</v>
      </c>
    </row>
    <row r="306" spans="1:16" s="105" customFormat="1" ht="22.5">
      <c r="A306" s="143" t="s">
        <v>755</v>
      </c>
      <c r="B306" s="113"/>
      <c r="C306" s="118"/>
      <c r="D306" s="118">
        <v>0</v>
      </c>
      <c r="E306" s="118"/>
      <c r="F306" s="117">
        <v>0</v>
      </c>
      <c r="G306" s="117"/>
      <c r="H306" s="117"/>
      <c r="I306" s="117"/>
      <c r="J306" s="117">
        <v>0</v>
      </c>
      <c r="K306" s="117">
        <v>0</v>
      </c>
      <c r="L306" s="117">
        <v>0</v>
      </c>
      <c r="M306" s="117">
        <v>0</v>
      </c>
      <c r="N306" s="118">
        <v>0</v>
      </c>
      <c r="O306" s="117">
        <v>10</v>
      </c>
      <c r="P306" s="118">
        <v>10</v>
      </c>
    </row>
    <row r="307" spans="1:16" s="105" customFormat="1" ht="22.5">
      <c r="A307" s="112" t="s">
        <v>154</v>
      </c>
      <c r="B307" s="113"/>
      <c r="C307" s="136">
        <f>SUM(C281:C304)</f>
        <v>494.12999999999994</v>
      </c>
      <c r="D307" s="136">
        <f>SUM(D281:D323)</f>
        <v>182.29</v>
      </c>
      <c r="E307" s="136">
        <f>SUM(E281:E304)</f>
        <v>2.9800000000000004</v>
      </c>
      <c r="F307" s="136">
        <f>SUM(F281:F323)</f>
        <v>382.31</v>
      </c>
      <c r="G307" s="136">
        <f>SUM(G281:G323)</f>
        <v>382.31</v>
      </c>
      <c r="H307" s="136">
        <f>SUM(H281:H323)</f>
        <v>382.31</v>
      </c>
      <c r="I307" s="136">
        <f>SUM(I281:I323)</f>
        <v>382.31</v>
      </c>
      <c r="J307" s="136">
        <f>SUM(J281:J306)</f>
        <v>136.57</v>
      </c>
      <c r="K307" s="129">
        <f>SUM(K281:K323)</f>
        <v>243.48999999999992</v>
      </c>
      <c r="L307" s="129">
        <f>SUM(L281:L323)</f>
        <v>89</v>
      </c>
      <c r="M307" s="129">
        <f>SUM(M281:M323)</f>
        <v>332.48999999999995</v>
      </c>
      <c r="N307" s="136">
        <f>SUM(N281:N323)</f>
        <v>308.8999999999999</v>
      </c>
      <c r="O307" s="129">
        <f>SUM(O281:O306)</f>
        <v>285.87</v>
      </c>
      <c r="P307" s="136">
        <f>SUM(P281:P306)</f>
        <v>594.77</v>
      </c>
    </row>
    <row r="308" spans="1:16" s="105" customFormat="1" ht="22.5">
      <c r="A308" s="112" t="s">
        <v>757</v>
      </c>
      <c r="B308" s="113"/>
      <c r="C308" s="136"/>
      <c r="D308" s="136"/>
      <c r="E308" s="136"/>
      <c r="F308" s="129"/>
      <c r="G308" s="129"/>
      <c r="H308" s="129"/>
      <c r="I308" s="129"/>
      <c r="J308" s="129"/>
      <c r="K308" s="129"/>
      <c r="L308" s="121"/>
      <c r="M308" s="120"/>
      <c r="N308" s="118"/>
      <c r="O308" s="117"/>
      <c r="P308" s="118"/>
    </row>
    <row r="309" spans="1:16" s="105" customFormat="1" ht="24">
      <c r="A309" s="135" t="s">
        <v>677</v>
      </c>
      <c r="B309" s="113" t="s">
        <v>678</v>
      </c>
      <c r="C309" s="117"/>
      <c r="D309" s="117">
        <v>28.51</v>
      </c>
      <c r="E309" s="117"/>
      <c r="F309" s="117">
        <v>13.55</v>
      </c>
      <c r="G309" s="117">
        <v>13.37</v>
      </c>
      <c r="H309" s="117">
        <v>0.1800000000000015</v>
      </c>
      <c r="I309" s="117">
        <v>13.55</v>
      </c>
      <c r="J309" s="117">
        <v>14.11</v>
      </c>
      <c r="K309" s="117">
        <v>5</v>
      </c>
      <c r="L309" s="117">
        <v>4</v>
      </c>
      <c r="M309" s="117">
        <v>14.13</v>
      </c>
      <c r="N309" s="118">
        <v>0.01</v>
      </c>
      <c r="O309" s="117">
        <v>20</v>
      </c>
      <c r="P309" s="118">
        <f t="shared" si="59"/>
        <v>20.01</v>
      </c>
    </row>
    <row r="310" spans="1:16" s="105" customFormat="1" ht="24">
      <c r="A310" s="135" t="s">
        <v>767</v>
      </c>
      <c r="B310" s="113" t="s">
        <v>679</v>
      </c>
      <c r="C310" s="117"/>
      <c r="D310" s="117">
        <v>0</v>
      </c>
      <c r="E310" s="117"/>
      <c r="F310" s="117">
        <v>0.06</v>
      </c>
      <c r="G310" s="117">
        <v>0.01</v>
      </c>
      <c r="H310" s="117">
        <v>0.049999999999999996</v>
      </c>
      <c r="I310" s="117">
        <v>0.06</v>
      </c>
      <c r="J310" s="117">
        <v>0</v>
      </c>
      <c r="K310" s="117">
        <v>0.01</v>
      </c>
      <c r="L310" s="117">
        <v>0</v>
      </c>
      <c r="M310" s="117">
        <v>0.014</v>
      </c>
      <c r="N310" s="118">
        <v>0.18</v>
      </c>
      <c r="O310" s="117">
        <v>5</v>
      </c>
      <c r="P310" s="118">
        <f t="shared" si="59"/>
        <v>5.18</v>
      </c>
    </row>
    <row r="311" spans="1:16" s="105" customFormat="1" ht="22.5">
      <c r="A311" s="135" t="s">
        <v>758</v>
      </c>
      <c r="B311" s="113">
        <v>1410</v>
      </c>
      <c r="C311" s="117"/>
      <c r="D311" s="117">
        <v>49.9</v>
      </c>
      <c r="E311" s="117"/>
      <c r="F311" s="117">
        <v>59.85</v>
      </c>
      <c r="G311" s="117">
        <v>50</v>
      </c>
      <c r="H311" s="117">
        <v>9.850000000000001</v>
      </c>
      <c r="I311" s="117">
        <v>59.85</v>
      </c>
      <c r="J311" s="117">
        <v>87.78</v>
      </c>
      <c r="K311" s="117">
        <v>72.9</v>
      </c>
      <c r="L311" s="117">
        <v>15.45</v>
      </c>
      <c r="M311" s="117">
        <v>88.35</v>
      </c>
      <c r="N311" s="118">
        <v>99.18</v>
      </c>
      <c r="O311" s="117">
        <v>33.29</v>
      </c>
      <c r="P311" s="118">
        <f t="shared" si="59"/>
        <v>132.47</v>
      </c>
    </row>
    <row r="312" spans="1:16" s="105" customFormat="1" ht="24">
      <c r="A312" s="135" t="s">
        <v>759</v>
      </c>
      <c r="B312" s="113" t="s">
        <v>680</v>
      </c>
      <c r="C312" s="117"/>
      <c r="D312" s="117">
        <v>23.3</v>
      </c>
      <c r="E312" s="117"/>
      <c r="F312" s="117">
        <v>5.81</v>
      </c>
      <c r="G312" s="117">
        <v>0.01</v>
      </c>
      <c r="H312" s="117">
        <v>5.8100000000000005</v>
      </c>
      <c r="I312" s="117">
        <v>5.82</v>
      </c>
      <c r="J312" s="117">
        <v>0</v>
      </c>
      <c r="K312" s="117">
        <v>0.01</v>
      </c>
      <c r="L312" s="117">
        <v>0</v>
      </c>
      <c r="M312" s="117">
        <v>0.01</v>
      </c>
      <c r="N312" s="118">
        <v>0.01</v>
      </c>
      <c r="O312" s="117">
        <v>0</v>
      </c>
      <c r="P312" s="118">
        <f t="shared" si="59"/>
        <v>0.01</v>
      </c>
    </row>
    <row r="313" spans="1:16" s="105" customFormat="1" ht="24">
      <c r="A313" s="135" t="s">
        <v>760</v>
      </c>
      <c r="B313" s="113" t="s">
        <v>681</v>
      </c>
      <c r="C313" s="117"/>
      <c r="D313" s="117">
        <v>0</v>
      </c>
      <c r="E313" s="117"/>
      <c r="F313" s="117">
        <v>0.63</v>
      </c>
      <c r="G313" s="117">
        <v>5</v>
      </c>
      <c r="H313" s="117">
        <v>-4.37</v>
      </c>
      <c r="I313" s="117">
        <v>0.63</v>
      </c>
      <c r="J313" s="117">
        <v>0</v>
      </c>
      <c r="K313" s="117">
        <v>0.01</v>
      </c>
      <c r="L313" s="117">
        <v>0</v>
      </c>
      <c r="M313" s="117">
        <v>0.01</v>
      </c>
      <c r="N313" s="118">
        <v>0.01</v>
      </c>
      <c r="O313" s="117">
        <v>5</v>
      </c>
      <c r="P313" s="118">
        <f t="shared" si="59"/>
        <v>5.01</v>
      </c>
    </row>
    <row r="314" spans="1:16" s="105" customFormat="1" ht="22.5">
      <c r="A314" s="135" t="s">
        <v>761</v>
      </c>
      <c r="B314" s="113">
        <v>1430</v>
      </c>
      <c r="C314" s="117"/>
      <c r="D314" s="117">
        <v>1.8</v>
      </c>
      <c r="E314" s="117"/>
      <c r="F314" s="117">
        <v>1.13</v>
      </c>
      <c r="G314" s="117">
        <v>5</v>
      </c>
      <c r="H314" s="117">
        <v>-3.8600000000000003</v>
      </c>
      <c r="I314" s="117">
        <v>1.14</v>
      </c>
      <c r="J314" s="117">
        <v>0</v>
      </c>
      <c r="K314" s="117">
        <v>0.01</v>
      </c>
      <c r="L314" s="117">
        <v>0</v>
      </c>
      <c r="M314" s="117">
        <v>0.01</v>
      </c>
      <c r="N314" s="118">
        <v>0.01</v>
      </c>
      <c r="O314" s="117">
        <v>5</v>
      </c>
      <c r="P314" s="118">
        <f t="shared" si="59"/>
        <v>5.01</v>
      </c>
    </row>
    <row r="315" spans="1:16" s="105" customFormat="1" ht="24">
      <c r="A315" s="135" t="s">
        <v>762</v>
      </c>
      <c r="B315" s="113" t="s">
        <v>682</v>
      </c>
      <c r="C315" s="117"/>
      <c r="D315" s="117">
        <v>18.72</v>
      </c>
      <c r="E315" s="117"/>
      <c r="F315" s="117">
        <v>13.6</v>
      </c>
      <c r="G315" s="117">
        <v>5</v>
      </c>
      <c r="H315" s="117">
        <v>9.87</v>
      </c>
      <c r="I315" s="117">
        <v>14.87</v>
      </c>
      <c r="J315" s="117">
        <v>9.99</v>
      </c>
      <c r="K315" s="117">
        <v>5</v>
      </c>
      <c r="L315" s="117">
        <v>5</v>
      </c>
      <c r="M315" s="117">
        <v>10</v>
      </c>
      <c r="N315" s="118">
        <v>20</v>
      </c>
      <c r="O315" s="117">
        <v>20</v>
      </c>
      <c r="P315" s="118">
        <f t="shared" si="59"/>
        <v>40</v>
      </c>
    </row>
    <row r="316" spans="1:16" s="105" customFormat="1" ht="23.25" customHeight="1">
      <c r="A316" s="146" t="s">
        <v>763</v>
      </c>
      <c r="B316" s="166"/>
      <c r="C316" s="117"/>
      <c r="D316" s="117">
        <v>1.98</v>
      </c>
      <c r="E316" s="117"/>
      <c r="F316" s="117">
        <v>0</v>
      </c>
      <c r="G316" s="117">
        <v>5</v>
      </c>
      <c r="H316" s="117">
        <v>0</v>
      </c>
      <c r="I316" s="117">
        <v>5</v>
      </c>
      <c r="J316" s="117">
        <v>0</v>
      </c>
      <c r="K316" s="117">
        <v>0.01</v>
      </c>
      <c r="L316" s="117">
        <v>0</v>
      </c>
      <c r="M316" s="117">
        <v>0.01</v>
      </c>
      <c r="N316" s="118">
        <v>0.01</v>
      </c>
      <c r="O316" s="117">
        <v>0</v>
      </c>
      <c r="P316" s="118">
        <f t="shared" si="59"/>
        <v>0.01</v>
      </c>
    </row>
    <row r="317" spans="1:16" s="105" customFormat="1" ht="21" customHeight="1">
      <c r="A317" s="135" t="s">
        <v>768</v>
      </c>
      <c r="B317" s="167"/>
      <c r="C317" s="117"/>
      <c r="D317" s="117">
        <v>1.5</v>
      </c>
      <c r="E317" s="117"/>
      <c r="F317" s="117">
        <v>0</v>
      </c>
      <c r="G317" s="117">
        <v>1.5</v>
      </c>
      <c r="H317" s="117">
        <v>0</v>
      </c>
      <c r="I317" s="117">
        <v>1.5</v>
      </c>
      <c r="J317" s="117">
        <v>0.25</v>
      </c>
      <c r="K317" s="117">
        <v>0.5</v>
      </c>
      <c r="L317" s="117">
        <v>1</v>
      </c>
      <c r="M317" s="117">
        <v>0.26</v>
      </c>
      <c r="N317" s="118">
        <v>1.5</v>
      </c>
      <c r="O317" s="117">
        <v>0.5</v>
      </c>
      <c r="P317" s="118">
        <f t="shared" si="59"/>
        <v>2</v>
      </c>
    </row>
    <row r="318" spans="1:16" s="105" customFormat="1" ht="31.5">
      <c r="A318" s="143" t="s">
        <v>709</v>
      </c>
      <c r="B318" s="167"/>
      <c r="C318" s="117"/>
      <c r="D318" s="117">
        <v>0</v>
      </c>
      <c r="E318" s="117"/>
      <c r="F318" s="117">
        <v>0</v>
      </c>
      <c r="G318" s="117">
        <v>0.01</v>
      </c>
      <c r="H318" s="117">
        <v>0</v>
      </c>
      <c r="I318" s="117">
        <v>0.01</v>
      </c>
      <c r="J318" s="117">
        <v>0</v>
      </c>
      <c r="K318" s="117">
        <v>0.01</v>
      </c>
      <c r="L318" s="117">
        <v>0</v>
      </c>
      <c r="M318" s="117">
        <v>0.01</v>
      </c>
      <c r="N318" s="118">
        <v>0.01</v>
      </c>
      <c r="O318" s="117">
        <v>0</v>
      </c>
      <c r="P318" s="118">
        <f t="shared" si="59"/>
        <v>0.01</v>
      </c>
    </row>
    <row r="319" spans="1:16" s="105" customFormat="1" ht="22.5" customHeight="1">
      <c r="A319" s="143" t="s">
        <v>711</v>
      </c>
      <c r="B319" s="168"/>
      <c r="C319" s="148"/>
      <c r="D319" s="148">
        <v>0</v>
      </c>
      <c r="E319" s="148"/>
      <c r="F319" s="148">
        <v>0</v>
      </c>
      <c r="G319" s="148">
        <v>0.01</v>
      </c>
      <c r="H319" s="148">
        <v>0</v>
      </c>
      <c r="I319" s="148">
        <v>0.01</v>
      </c>
      <c r="J319" s="148">
        <v>0</v>
      </c>
      <c r="K319" s="148">
        <v>0.01</v>
      </c>
      <c r="L319" s="148">
        <v>0</v>
      </c>
      <c r="M319" s="148">
        <v>0.01</v>
      </c>
      <c r="N319" s="118">
        <v>5</v>
      </c>
      <c r="O319" s="117">
        <v>0</v>
      </c>
      <c r="P319" s="118">
        <f t="shared" si="59"/>
        <v>5</v>
      </c>
    </row>
    <row r="320" spans="1:16" s="105" customFormat="1" ht="22.5">
      <c r="A320" s="135" t="s">
        <v>769</v>
      </c>
      <c r="B320" s="113">
        <v>1439</v>
      </c>
      <c r="C320" s="117"/>
      <c r="D320" s="117">
        <v>1.6</v>
      </c>
      <c r="E320" s="117"/>
      <c r="F320" s="117">
        <v>5</v>
      </c>
      <c r="G320" s="117">
        <v>3</v>
      </c>
      <c r="H320" s="117">
        <v>2</v>
      </c>
      <c r="I320" s="117">
        <v>5</v>
      </c>
      <c r="J320" s="117">
        <v>1.5</v>
      </c>
      <c r="K320" s="117">
        <v>3</v>
      </c>
      <c r="L320" s="117">
        <v>2</v>
      </c>
      <c r="M320" s="117">
        <v>1.5</v>
      </c>
      <c r="N320" s="118">
        <v>2</v>
      </c>
      <c r="O320" s="117">
        <v>3</v>
      </c>
      <c r="P320" s="118">
        <f t="shared" si="59"/>
        <v>5</v>
      </c>
    </row>
    <row r="321" spans="1:16" s="105" customFormat="1" ht="22.5" customHeight="1">
      <c r="A321" s="135" t="s">
        <v>770</v>
      </c>
      <c r="B321" s="113">
        <v>1426</v>
      </c>
      <c r="C321" s="117"/>
      <c r="D321" s="117">
        <v>3.39</v>
      </c>
      <c r="E321" s="117"/>
      <c r="F321" s="117">
        <v>2.94</v>
      </c>
      <c r="G321" s="117">
        <v>2</v>
      </c>
      <c r="H321" s="117">
        <v>0.94</v>
      </c>
      <c r="I321" s="117">
        <v>2.94</v>
      </c>
      <c r="J321" s="117">
        <v>2.98</v>
      </c>
      <c r="K321" s="117">
        <v>3</v>
      </c>
      <c r="L321" s="117">
        <v>0.37</v>
      </c>
      <c r="M321" s="117">
        <v>2.98</v>
      </c>
      <c r="N321" s="118">
        <v>2.19</v>
      </c>
      <c r="O321" s="117">
        <v>2.81</v>
      </c>
      <c r="P321" s="118">
        <f t="shared" si="59"/>
        <v>5</v>
      </c>
    </row>
    <row r="322" spans="1:16" s="105" customFormat="1" ht="22.5">
      <c r="A322" s="135" t="s">
        <v>771</v>
      </c>
      <c r="B322" s="169"/>
      <c r="C322" s="117"/>
      <c r="D322" s="117">
        <v>17.69</v>
      </c>
      <c r="E322" s="117"/>
      <c r="F322" s="117">
        <v>0</v>
      </c>
      <c r="G322" s="117">
        <v>0</v>
      </c>
      <c r="H322" s="117">
        <v>0</v>
      </c>
      <c r="I322" s="117">
        <v>0</v>
      </c>
      <c r="J322" s="117">
        <v>0</v>
      </c>
      <c r="K322" s="117">
        <v>0.01</v>
      </c>
      <c r="L322" s="117">
        <v>-0.01</v>
      </c>
      <c r="M322" s="117">
        <v>0</v>
      </c>
      <c r="N322" s="118">
        <v>0</v>
      </c>
      <c r="O322" s="117">
        <v>0</v>
      </c>
      <c r="P322" s="118">
        <f t="shared" si="59"/>
        <v>0</v>
      </c>
    </row>
    <row r="323" spans="1:16" s="105" customFormat="1" ht="22.5">
      <c r="A323" s="135" t="s">
        <v>664</v>
      </c>
      <c r="B323" s="113" t="s">
        <v>710</v>
      </c>
      <c r="C323" s="117"/>
      <c r="D323" s="117">
        <v>0</v>
      </c>
      <c r="E323" s="117"/>
      <c r="F323" s="117">
        <v>0.13</v>
      </c>
      <c r="G323" s="117">
        <v>0</v>
      </c>
      <c r="H323" s="117">
        <v>0.5</v>
      </c>
      <c r="I323" s="117">
        <v>0.5</v>
      </c>
      <c r="J323" s="117">
        <v>0.33</v>
      </c>
      <c r="K323" s="117">
        <v>0.5</v>
      </c>
      <c r="L323" s="117">
        <v>0</v>
      </c>
      <c r="M323" s="117">
        <v>0.5</v>
      </c>
      <c r="N323" s="118">
        <v>0.5</v>
      </c>
      <c r="O323" s="117">
        <v>0</v>
      </c>
      <c r="P323" s="118">
        <f t="shared" si="59"/>
        <v>0.5</v>
      </c>
    </row>
    <row r="324" spans="1:16" s="105" customFormat="1" ht="31.5">
      <c r="A324" s="143" t="s">
        <v>772</v>
      </c>
      <c r="B324" s="113"/>
      <c r="C324" s="117"/>
      <c r="D324" s="117">
        <v>0</v>
      </c>
      <c r="E324" s="117"/>
      <c r="F324" s="117">
        <v>0</v>
      </c>
      <c r="G324" s="117"/>
      <c r="H324" s="117"/>
      <c r="I324" s="117"/>
      <c r="J324" s="117">
        <v>0</v>
      </c>
      <c r="K324" s="117">
        <v>0</v>
      </c>
      <c r="L324" s="117">
        <v>0</v>
      </c>
      <c r="M324" s="117">
        <v>0</v>
      </c>
      <c r="N324" s="118">
        <v>10</v>
      </c>
      <c r="O324" s="117">
        <v>0</v>
      </c>
      <c r="P324" s="118">
        <f t="shared" si="59"/>
        <v>10</v>
      </c>
    </row>
    <row r="325" spans="1:16" s="105" customFormat="1" ht="22.5">
      <c r="A325" s="143" t="s">
        <v>773</v>
      </c>
      <c r="B325" s="113"/>
      <c r="C325" s="118"/>
      <c r="D325" s="118">
        <v>0</v>
      </c>
      <c r="E325" s="118"/>
      <c r="F325" s="117">
        <v>0</v>
      </c>
      <c r="G325" s="117"/>
      <c r="H325" s="117"/>
      <c r="I325" s="117"/>
      <c r="J325" s="117">
        <v>0</v>
      </c>
      <c r="K325" s="117">
        <v>0</v>
      </c>
      <c r="L325" s="117">
        <v>0</v>
      </c>
      <c r="M325" s="117">
        <v>0</v>
      </c>
      <c r="N325" s="118">
        <v>15</v>
      </c>
      <c r="O325" s="117">
        <v>0</v>
      </c>
      <c r="P325" s="118">
        <f t="shared" si="59"/>
        <v>15</v>
      </c>
    </row>
    <row r="326" spans="1:16" s="105" customFormat="1" ht="22.5">
      <c r="A326" s="143" t="s">
        <v>756</v>
      </c>
      <c r="B326" s="113"/>
      <c r="C326" s="117"/>
      <c r="D326" s="117">
        <v>0</v>
      </c>
      <c r="E326" s="117"/>
      <c r="F326" s="117">
        <v>0</v>
      </c>
      <c r="G326" s="117"/>
      <c r="H326" s="117"/>
      <c r="I326" s="117"/>
      <c r="J326" s="117">
        <v>0</v>
      </c>
      <c r="K326" s="117">
        <v>0</v>
      </c>
      <c r="L326" s="117">
        <v>0</v>
      </c>
      <c r="M326" s="117">
        <v>0</v>
      </c>
      <c r="N326" s="118">
        <v>0</v>
      </c>
      <c r="O326" s="117">
        <v>5</v>
      </c>
      <c r="P326" s="118">
        <f t="shared" si="59"/>
        <v>5</v>
      </c>
    </row>
    <row r="327" spans="1:16" s="105" customFormat="1" ht="22.5">
      <c r="A327" s="112" t="s">
        <v>457</v>
      </c>
      <c r="B327" s="113"/>
      <c r="C327" s="129">
        <f aca="true" t="shared" si="60" ref="C327:M327">SUM(C309:C323)</f>
        <v>0</v>
      </c>
      <c r="D327" s="129">
        <f t="shared" si="60"/>
        <v>148.39</v>
      </c>
      <c r="E327" s="129">
        <f t="shared" si="60"/>
        <v>0</v>
      </c>
      <c r="F327" s="129">
        <f t="shared" si="60"/>
        <v>102.69999999999999</v>
      </c>
      <c r="G327" s="129">
        <f t="shared" si="60"/>
        <v>89.91</v>
      </c>
      <c r="H327" s="129">
        <f t="shared" si="60"/>
        <v>20.970000000000002</v>
      </c>
      <c r="I327" s="129">
        <f t="shared" si="60"/>
        <v>110.88000000000001</v>
      </c>
      <c r="J327" s="129">
        <f t="shared" si="60"/>
        <v>116.94</v>
      </c>
      <c r="K327" s="129">
        <f t="shared" si="60"/>
        <v>89.98000000000005</v>
      </c>
      <c r="L327" s="129">
        <f t="shared" si="60"/>
        <v>27.81</v>
      </c>
      <c r="M327" s="129">
        <f t="shared" si="60"/>
        <v>117.79400000000004</v>
      </c>
      <c r="N327" s="136">
        <f>SUM(N309:N326)</f>
        <v>155.61000000000004</v>
      </c>
      <c r="O327" s="129">
        <f>SUM(O309:O326)</f>
        <v>99.6</v>
      </c>
      <c r="P327" s="136">
        <f>SUM(P309:P326)</f>
        <v>255.20999999999995</v>
      </c>
    </row>
    <row r="328" spans="1:16" s="105" customFormat="1" ht="22.5">
      <c r="A328" s="112" t="s">
        <v>540</v>
      </c>
      <c r="B328" s="113"/>
      <c r="C328" s="136">
        <f aca="true" t="shared" si="61" ref="C328:M328">C327+C307</f>
        <v>494.12999999999994</v>
      </c>
      <c r="D328" s="136">
        <f t="shared" si="61"/>
        <v>330.67999999999995</v>
      </c>
      <c r="E328" s="136">
        <f t="shared" si="61"/>
        <v>2.9800000000000004</v>
      </c>
      <c r="F328" s="136">
        <f t="shared" si="61"/>
        <v>485.01</v>
      </c>
      <c r="G328" s="136">
        <f>G327+G307</f>
        <v>485.01</v>
      </c>
      <c r="H328" s="136">
        <f>H327+H307</f>
        <v>485.01</v>
      </c>
      <c r="I328" s="136">
        <f>I327+I307</f>
        <v>485.01</v>
      </c>
      <c r="J328" s="136">
        <f>J327+J307</f>
        <v>253.51</v>
      </c>
      <c r="K328" s="129">
        <f t="shared" si="61"/>
        <v>333.46999999999997</v>
      </c>
      <c r="L328" s="129">
        <f t="shared" si="61"/>
        <v>116.81</v>
      </c>
      <c r="M328" s="129">
        <f t="shared" si="61"/>
        <v>450.284</v>
      </c>
      <c r="N328" s="136">
        <v>464.51</v>
      </c>
      <c r="O328" s="129">
        <v>385.47</v>
      </c>
      <c r="P328" s="136">
        <f>SUM(N328:O328)</f>
        <v>849.98</v>
      </c>
    </row>
    <row r="329" spans="1:16" s="105" customFormat="1" ht="22.5">
      <c r="A329" s="112" t="s">
        <v>155</v>
      </c>
      <c r="B329" s="113"/>
      <c r="C329" s="118"/>
      <c r="D329" s="118"/>
      <c r="E329" s="118"/>
      <c r="F329" s="117"/>
      <c r="G329" s="117"/>
      <c r="H329" s="118"/>
      <c r="I329" s="119"/>
      <c r="J329" s="119"/>
      <c r="K329" s="129"/>
      <c r="L329" s="121"/>
      <c r="M329" s="120"/>
      <c r="N329" s="118"/>
      <c r="O329" s="117"/>
      <c r="P329" s="118"/>
    </row>
    <row r="330" spans="1:16" s="105" customFormat="1" ht="22.5">
      <c r="A330" s="135" t="s">
        <v>156</v>
      </c>
      <c r="B330" s="113">
        <v>1706</v>
      </c>
      <c r="C330" s="118">
        <v>1</v>
      </c>
      <c r="D330" s="118">
        <v>0</v>
      </c>
      <c r="E330" s="118">
        <v>0</v>
      </c>
      <c r="F330" s="117">
        <v>0.45</v>
      </c>
      <c r="G330" s="117">
        <v>2</v>
      </c>
      <c r="H330" s="118">
        <v>0</v>
      </c>
      <c r="I330" s="117">
        <v>2</v>
      </c>
      <c r="J330" s="117">
        <v>0</v>
      </c>
      <c r="K330" s="117">
        <v>2</v>
      </c>
      <c r="L330" s="117">
        <v>0</v>
      </c>
      <c r="M330" s="117">
        <v>2</v>
      </c>
      <c r="N330" s="118">
        <v>2</v>
      </c>
      <c r="O330" s="117">
        <v>0</v>
      </c>
      <c r="P330" s="118">
        <f t="shared" si="59"/>
        <v>2</v>
      </c>
    </row>
    <row r="331" spans="1:16" s="105" customFormat="1" ht="22.5">
      <c r="A331" s="135" t="s">
        <v>157</v>
      </c>
      <c r="B331" s="157"/>
      <c r="C331" s="118">
        <v>2</v>
      </c>
      <c r="D331" s="118">
        <v>0</v>
      </c>
      <c r="E331" s="118">
        <v>0</v>
      </c>
      <c r="F331" s="117">
        <v>0</v>
      </c>
      <c r="G331" s="117">
        <v>1</v>
      </c>
      <c r="H331" s="118">
        <v>0</v>
      </c>
      <c r="I331" s="117">
        <f>SUM(G331:H331)</f>
        <v>1</v>
      </c>
      <c r="J331" s="117">
        <v>0</v>
      </c>
      <c r="K331" s="117">
        <v>1</v>
      </c>
      <c r="L331" s="117">
        <v>0</v>
      </c>
      <c r="M331" s="117">
        <v>1</v>
      </c>
      <c r="N331" s="118">
        <v>1</v>
      </c>
      <c r="O331" s="117">
        <v>0</v>
      </c>
      <c r="P331" s="118">
        <f t="shared" si="59"/>
        <v>1</v>
      </c>
    </row>
    <row r="332" spans="1:16" s="105" customFormat="1" ht="22.5">
      <c r="A332" s="112" t="s">
        <v>158</v>
      </c>
      <c r="B332" s="157"/>
      <c r="C332" s="136">
        <f aca="true" t="shared" si="62" ref="C332:J332">SUM(C330:C331)</f>
        <v>3</v>
      </c>
      <c r="D332" s="136">
        <f t="shared" si="62"/>
        <v>0</v>
      </c>
      <c r="E332" s="136">
        <f t="shared" si="62"/>
        <v>0</v>
      </c>
      <c r="F332" s="129">
        <f t="shared" si="62"/>
        <v>0.45</v>
      </c>
      <c r="G332" s="129">
        <f t="shared" si="62"/>
        <v>3</v>
      </c>
      <c r="H332" s="129">
        <f t="shared" si="62"/>
        <v>0</v>
      </c>
      <c r="I332" s="129">
        <f t="shared" si="62"/>
        <v>3</v>
      </c>
      <c r="J332" s="129">
        <f t="shared" si="62"/>
        <v>0</v>
      </c>
      <c r="K332" s="129">
        <f>SUM(H332:I332)</f>
        <v>3</v>
      </c>
      <c r="L332" s="129">
        <f>SUM(L330:L331)</f>
        <v>0</v>
      </c>
      <c r="M332" s="129">
        <f>SUM(K332:L332)</f>
        <v>3</v>
      </c>
      <c r="N332" s="136">
        <f>SUM(L332:M332)</f>
        <v>3</v>
      </c>
      <c r="O332" s="129">
        <f>SUM(O330:O331)</f>
        <v>0</v>
      </c>
      <c r="P332" s="118">
        <f t="shared" si="59"/>
        <v>3</v>
      </c>
    </row>
    <row r="333" spans="1:16" s="105" customFormat="1" ht="22.5">
      <c r="A333" s="112" t="s">
        <v>159</v>
      </c>
      <c r="B333" s="113"/>
      <c r="C333" s="118"/>
      <c r="D333" s="118"/>
      <c r="E333" s="118"/>
      <c r="F333" s="117"/>
      <c r="G333" s="117"/>
      <c r="H333" s="118"/>
      <c r="I333" s="129"/>
      <c r="J333" s="129"/>
      <c r="K333" s="129"/>
      <c r="L333" s="121"/>
      <c r="M333" s="120"/>
      <c r="N333" s="118"/>
      <c r="O333" s="186"/>
      <c r="P333" s="118"/>
    </row>
    <row r="334" spans="1:16" s="105" customFormat="1" ht="22.5">
      <c r="A334" s="135" t="s">
        <v>160</v>
      </c>
      <c r="B334" s="113">
        <v>2028</v>
      </c>
      <c r="C334" s="118">
        <v>50</v>
      </c>
      <c r="D334" s="118">
        <v>50</v>
      </c>
      <c r="E334" s="118">
        <v>0</v>
      </c>
      <c r="F334" s="170">
        <v>50</v>
      </c>
      <c r="G334" s="117">
        <v>50</v>
      </c>
      <c r="H334" s="118">
        <v>0</v>
      </c>
      <c r="I334" s="117">
        <f>G334+H334</f>
        <v>50</v>
      </c>
      <c r="J334" s="117">
        <v>50</v>
      </c>
      <c r="K334" s="117">
        <v>50</v>
      </c>
      <c r="L334" s="118">
        <v>0</v>
      </c>
      <c r="M334" s="117">
        <v>50</v>
      </c>
      <c r="N334" s="118">
        <v>50</v>
      </c>
      <c r="O334" s="117">
        <v>0</v>
      </c>
      <c r="P334" s="118">
        <f t="shared" si="59"/>
        <v>50</v>
      </c>
    </row>
    <row r="335" spans="1:16" s="105" customFormat="1" ht="22.5">
      <c r="A335" s="135" t="s">
        <v>161</v>
      </c>
      <c r="B335" s="113" t="s">
        <v>162</v>
      </c>
      <c r="C335" s="118">
        <v>1828.9</v>
      </c>
      <c r="D335" s="118">
        <v>831.51</v>
      </c>
      <c r="E335" s="118">
        <v>5.89</v>
      </c>
      <c r="F335" s="170">
        <v>894.68</v>
      </c>
      <c r="G335" s="117">
        <v>875</v>
      </c>
      <c r="H335" s="118">
        <v>276.92</v>
      </c>
      <c r="I335" s="117">
        <f aca="true" t="shared" si="63" ref="I335:I381">G335+H335</f>
        <v>1151.92</v>
      </c>
      <c r="J335" s="117">
        <v>786.98</v>
      </c>
      <c r="K335" s="117">
        <v>875</v>
      </c>
      <c r="L335" s="118">
        <v>0</v>
      </c>
      <c r="M335" s="117">
        <v>799.13</v>
      </c>
      <c r="N335" s="118">
        <v>975.25</v>
      </c>
      <c r="O335" s="117">
        <v>100</v>
      </c>
      <c r="P335" s="118">
        <f t="shared" si="59"/>
        <v>1075.25</v>
      </c>
    </row>
    <row r="336" spans="1:16" s="105" customFormat="1" ht="20.25" customHeight="1">
      <c r="A336" s="135" t="s">
        <v>489</v>
      </c>
      <c r="B336" s="113" t="s">
        <v>163</v>
      </c>
      <c r="C336" s="147">
        <v>104.41</v>
      </c>
      <c r="D336" s="147">
        <v>58.3</v>
      </c>
      <c r="E336" s="147">
        <v>70</v>
      </c>
      <c r="F336" s="148">
        <v>23.83</v>
      </c>
      <c r="G336" s="148">
        <v>25</v>
      </c>
      <c r="H336" s="147">
        <v>50</v>
      </c>
      <c r="I336" s="148">
        <f>G336+H336</f>
        <v>75</v>
      </c>
      <c r="J336" s="148">
        <v>44.22</v>
      </c>
      <c r="K336" s="148">
        <v>40</v>
      </c>
      <c r="L336" s="147">
        <v>10</v>
      </c>
      <c r="M336" s="148">
        <v>71</v>
      </c>
      <c r="N336" s="118">
        <v>75</v>
      </c>
      <c r="O336" s="117">
        <v>0</v>
      </c>
      <c r="P336" s="118">
        <f t="shared" si="59"/>
        <v>75</v>
      </c>
    </row>
    <row r="337" spans="1:16" s="105" customFormat="1" ht="22.5">
      <c r="A337" s="135" t="s">
        <v>164</v>
      </c>
      <c r="B337" s="113">
        <v>2007</v>
      </c>
      <c r="C337" s="118">
        <v>30</v>
      </c>
      <c r="D337" s="118">
        <v>38.41</v>
      </c>
      <c r="E337" s="118">
        <v>82.25</v>
      </c>
      <c r="F337" s="170">
        <v>59.65</v>
      </c>
      <c r="G337" s="117">
        <v>30</v>
      </c>
      <c r="H337" s="118">
        <v>82.18</v>
      </c>
      <c r="I337" s="117">
        <f t="shared" si="63"/>
        <v>112.18</v>
      </c>
      <c r="J337" s="117">
        <v>39.05</v>
      </c>
      <c r="K337" s="117">
        <v>30</v>
      </c>
      <c r="L337" s="118">
        <v>28.5</v>
      </c>
      <c r="M337" s="117">
        <v>35.66</v>
      </c>
      <c r="N337" s="118">
        <v>80</v>
      </c>
      <c r="O337" s="117">
        <v>10</v>
      </c>
      <c r="P337" s="118">
        <f t="shared" si="59"/>
        <v>90</v>
      </c>
    </row>
    <row r="338" spans="1:16" s="105" customFormat="1" ht="22.5">
      <c r="A338" s="135" t="s">
        <v>165</v>
      </c>
      <c r="B338" s="113">
        <v>2008</v>
      </c>
      <c r="C338" s="118">
        <v>30</v>
      </c>
      <c r="D338" s="118">
        <v>15.91</v>
      </c>
      <c r="E338" s="118">
        <v>35</v>
      </c>
      <c r="F338" s="170">
        <v>9.44</v>
      </c>
      <c r="G338" s="117">
        <v>15</v>
      </c>
      <c r="H338" s="118">
        <v>30</v>
      </c>
      <c r="I338" s="117">
        <f t="shared" si="63"/>
        <v>45</v>
      </c>
      <c r="J338" s="117">
        <v>10.65</v>
      </c>
      <c r="K338" s="117">
        <v>15</v>
      </c>
      <c r="L338" s="118">
        <v>0</v>
      </c>
      <c r="M338" s="117">
        <v>13</v>
      </c>
      <c r="N338" s="118">
        <v>40</v>
      </c>
      <c r="O338" s="117">
        <v>5</v>
      </c>
      <c r="P338" s="118">
        <f t="shared" si="59"/>
        <v>45</v>
      </c>
    </row>
    <row r="339" spans="1:16" s="105" customFormat="1" ht="30">
      <c r="A339" s="146" t="s">
        <v>683</v>
      </c>
      <c r="B339" s="113">
        <v>2041</v>
      </c>
      <c r="C339" s="118">
        <v>50</v>
      </c>
      <c r="D339" s="118">
        <v>4</v>
      </c>
      <c r="E339" s="118">
        <v>20</v>
      </c>
      <c r="F339" s="170">
        <v>4</v>
      </c>
      <c r="G339" s="117">
        <v>10</v>
      </c>
      <c r="H339" s="118">
        <v>2</v>
      </c>
      <c r="I339" s="117">
        <v>12</v>
      </c>
      <c r="J339" s="117">
        <v>17.59</v>
      </c>
      <c r="K339" s="117">
        <v>10</v>
      </c>
      <c r="L339" s="118">
        <v>15</v>
      </c>
      <c r="M339" s="117">
        <v>20</v>
      </c>
      <c r="N339" s="118">
        <v>5</v>
      </c>
      <c r="O339" s="117">
        <v>35</v>
      </c>
      <c r="P339" s="118">
        <f t="shared" si="59"/>
        <v>40</v>
      </c>
    </row>
    <row r="340" spans="1:16" s="105" customFormat="1" ht="22.5">
      <c r="A340" s="135" t="s">
        <v>167</v>
      </c>
      <c r="B340" s="113"/>
      <c r="C340" s="118">
        <v>0.5</v>
      </c>
      <c r="D340" s="118">
        <v>0</v>
      </c>
      <c r="E340" s="118">
        <v>0</v>
      </c>
      <c r="F340" s="170">
        <v>0</v>
      </c>
      <c r="G340" s="117">
        <v>0.5</v>
      </c>
      <c r="H340" s="118">
        <v>0</v>
      </c>
      <c r="I340" s="117">
        <f t="shared" si="63"/>
        <v>0.5</v>
      </c>
      <c r="J340" s="117">
        <v>0</v>
      </c>
      <c r="K340" s="117">
        <v>0.5</v>
      </c>
      <c r="L340" s="118">
        <v>0</v>
      </c>
      <c r="M340" s="117">
        <v>0.01</v>
      </c>
      <c r="N340" s="118">
        <v>0.5</v>
      </c>
      <c r="O340" s="117">
        <v>0</v>
      </c>
      <c r="P340" s="118">
        <f t="shared" si="59"/>
        <v>0.5</v>
      </c>
    </row>
    <row r="341" spans="1:16" s="105" customFormat="1" ht="22.5" customHeight="1">
      <c r="A341" s="135" t="s">
        <v>541</v>
      </c>
      <c r="B341" s="113" t="s">
        <v>168</v>
      </c>
      <c r="C341" s="118">
        <v>10</v>
      </c>
      <c r="D341" s="118">
        <v>2.83</v>
      </c>
      <c r="E341" s="118">
        <v>5</v>
      </c>
      <c r="F341" s="170">
        <v>4</v>
      </c>
      <c r="G341" s="117">
        <v>12.45</v>
      </c>
      <c r="H341" s="118">
        <v>7.8</v>
      </c>
      <c r="I341" s="117">
        <f t="shared" si="63"/>
        <v>20.25</v>
      </c>
      <c r="J341" s="117">
        <v>16.86</v>
      </c>
      <c r="K341" s="117">
        <v>25</v>
      </c>
      <c r="L341" s="118">
        <v>5</v>
      </c>
      <c r="M341" s="117">
        <v>13.42</v>
      </c>
      <c r="N341" s="118">
        <v>31.78</v>
      </c>
      <c r="O341" s="117">
        <v>10.57</v>
      </c>
      <c r="P341" s="118">
        <f t="shared" si="59"/>
        <v>42.35</v>
      </c>
    </row>
    <row r="342" spans="1:16" s="105" customFormat="1" ht="22.5">
      <c r="A342" s="135" t="s">
        <v>169</v>
      </c>
      <c r="B342" s="113"/>
      <c r="C342" s="118">
        <v>0.5</v>
      </c>
      <c r="D342" s="118">
        <v>0</v>
      </c>
      <c r="E342" s="118">
        <v>0</v>
      </c>
      <c r="F342" s="170">
        <v>0</v>
      </c>
      <c r="G342" s="117">
        <v>0.5</v>
      </c>
      <c r="H342" s="118">
        <v>0</v>
      </c>
      <c r="I342" s="117">
        <f t="shared" si="63"/>
        <v>0.5</v>
      </c>
      <c r="J342" s="117">
        <v>0</v>
      </c>
      <c r="K342" s="117">
        <v>0.5</v>
      </c>
      <c r="L342" s="118">
        <v>-0.45</v>
      </c>
      <c r="M342" s="117">
        <v>0.05</v>
      </c>
      <c r="N342" s="118">
        <v>0.5</v>
      </c>
      <c r="O342" s="117">
        <v>0</v>
      </c>
      <c r="P342" s="118">
        <f t="shared" si="59"/>
        <v>0.5</v>
      </c>
    </row>
    <row r="343" spans="1:16" s="105" customFormat="1" ht="22.5">
      <c r="A343" s="142" t="s">
        <v>487</v>
      </c>
      <c r="B343" s="113"/>
      <c r="C343" s="118">
        <v>9.99</v>
      </c>
      <c r="D343" s="118">
        <v>0</v>
      </c>
      <c r="E343" s="118">
        <v>0</v>
      </c>
      <c r="F343" s="170">
        <v>0</v>
      </c>
      <c r="G343" s="117">
        <v>0.5</v>
      </c>
      <c r="H343" s="118">
        <v>4.5</v>
      </c>
      <c r="I343" s="117">
        <f t="shared" si="63"/>
        <v>5</v>
      </c>
      <c r="J343" s="117">
        <v>0</v>
      </c>
      <c r="K343" s="117">
        <v>0.5</v>
      </c>
      <c r="L343" s="118">
        <v>0</v>
      </c>
      <c r="M343" s="117">
        <v>0.05</v>
      </c>
      <c r="N343" s="118">
        <v>0.5</v>
      </c>
      <c r="O343" s="117">
        <v>0</v>
      </c>
      <c r="P343" s="118">
        <f t="shared" si="59"/>
        <v>0.5</v>
      </c>
    </row>
    <row r="344" spans="1:16" s="105" customFormat="1" ht="22.5">
      <c r="A344" s="135" t="s">
        <v>453</v>
      </c>
      <c r="B344" s="113"/>
      <c r="C344" s="118">
        <v>54.98</v>
      </c>
      <c r="D344" s="118">
        <v>0</v>
      </c>
      <c r="E344" s="118">
        <v>0</v>
      </c>
      <c r="F344" s="170">
        <v>0</v>
      </c>
      <c r="G344" s="117">
        <v>29.25</v>
      </c>
      <c r="H344" s="118">
        <v>0</v>
      </c>
      <c r="I344" s="117">
        <f t="shared" si="63"/>
        <v>29.25</v>
      </c>
      <c r="J344" s="117">
        <v>0</v>
      </c>
      <c r="K344" s="117">
        <v>26.89</v>
      </c>
      <c r="L344" s="118">
        <v>0.11</v>
      </c>
      <c r="M344" s="117">
        <v>0.05</v>
      </c>
      <c r="N344" s="118">
        <v>30</v>
      </c>
      <c r="O344" s="117">
        <v>0</v>
      </c>
      <c r="P344" s="118">
        <f t="shared" si="59"/>
        <v>30</v>
      </c>
    </row>
    <row r="345" spans="1:16" s="105" customFormat="1" ht="22.5">
      <c r="A345" s="135" t="s">
        <v>454</v>
      </c>
      <c r="B345" s="113"/>
      <c r="C345" s="118">
        <v>5</v>
      </c>
      <c r="D345" s="118">
        <v>0</v>
      </c>
      <c r="E345" s="118">
        <v>4</v>
      </c>
      <c r="F345" s="170">
        <v>0</v>
      </c>
      <c r="G345" s="117">
        <v>1</v>
      </c>
      <c r="H345" s="118">
        <v>0</v>
      </c>
      <c r="I345" s="117">
        <f t="shared" si="63"/>
        <v>1</v>
      </c>
      <c r="J345" s="117">
        <v>0</v>
      </c>
      <c r="K345" s="117">
        <v>1</v>
      </c>
      <c r="L345" s="118">
        <v>0</v>
      </c>
      <c r="M345" s="117">
        <v>0.5</v>
      </c>
      <c r="N345" s="118">
        <v>1</v>
      </c>
      <c r="O345" s="117">
        <v>0</v>
      </c>
      <c r="P345" s="118">
        <f t="shared" si="59"/>
        <v>1</v>
      </c>
    </row>
    <row r="346" spans="1:16" s="105" customFormat="1" ht="22.5">
      <c r="A346" s="135" t="s">
        <v>455</v>
      </c>
      <c r="B346" s="113"/>
      <c r="C346" s="118">
        <v>8</v>
      </c>
      <c r="D346" s="118">
        <v>0</v>
      </c>
      <c r="E346" s="118">
        <v>0</v>
      </c>
      <c r="F346" s="170">
        <v>0</v>
      </c>
      <c r="G346" s="117">
        <v>8</v>
      </c>
      <c r="H346" s="118">
        <v>0</v>
      </c>
      <c r="I346" s="117">
        <f t="shared" si="63"/>
        <v>8</v>
      </c>
      <c r="J346" s="117">
        <v>0</v>
      </c>
      <c r="K346" s="117">
        <v>5</v>
      </c>
      <c r="L346" s="118">
        <v>0</v>
      </c>
      <c r="M346" s="117">
        <v>0.5</v>
      </c>
      <c r="N346" s="118">
        <v>5</v>
      </c>
      <c r="O346" s="117">
        <v>0</v>
      </c>
      <c r="P346" s="118">
        <f t="shared" si="59"/>
        <v>5</v>
      </c>
    </row>
    <row r="347" spans="1:16" s="105" customFormat="1" ht="22.5">
      <c r="A347" s="140" t="s">
        <v>583</v>
      </c>
      <c r="B347" s="113">
        <v>2037</v>
      </c>
      <c r="C347" s="118">
        <v>100</v>
      </c>
      <c r="D347" s="118">
        <v>227</v>
      </c>
      <c r="E347" s="118">
        <v>210.02</v>
      </c>
      <c r="F347" s="170">
        <v>83.02</v>
      </c>
      <c r="G347" s="117">
        <v>70</v>
      </c>
      <c r="H347" s="118">
        <v>40</v>
      </c>
      <c r="I347" s="117">
        <f t="shared" si="63"/>
        <v>110</v>
      </c>
      <c r="J347" s="117">
        <v>9.94</v>
      </c>
      <c r="K347" s="117">
        <v>30</v>
      </c>
      <c r="L347" s="118">
        <v>0</v>
      </c>
      <c r="M347" s="117">
        <v>12</v>
      </c>
      <c r="N347" s="118">
        <v>5</v>
      </c>
      <c r="O347" s="117">
        <v>0</v>
      </c>
      <c r="P347" s="118">
        <f t="shared" si="59"/>
        <v>5</v>
      </c>
    </row>
    <row r="348" spans="1:16" s="105" customFormat="1" ht="22.5">
      <c r="A348" s="135" t="s">
        <v>488</v>
      </c>
      <c r="B348" s="113"/>
      <c r="C348" s="118">
        <v>0.01</v>
      </c>
      <c r="D348" s="118">
        <v>0</v>
      </c>
      <c r="E348" s="118">
        <v>0</v>
      </c>
      <c r="F348" s="170">
        <v>0</v>
      </c>
      <c r="G348" s="117">
        <v>0.5</v>
      </c>
      <c r="H348" s="118">
        <v>0</v>
      </c>
      <c r="I348" s="117">
        <f t="shared" si="63"/>
        <v>0.5</v>
      </c>
      <c r="J348" s="117">
        <v>0</v>
      </c>
      <c r="K348" s="117">
        <v>0.5</v>
      </c>
      <c r="L348" s="118">
        <v>0</v>
      </c>
      <c r="M348" s="117">
        <v>0.01</v>
      </c>
      <c r="N348" s="118">
        <v>0.5</v>
      </c>
      <c r="O348" s="117">
        <v>0</v>
      </c>
      <c r="P348" s="118">
        <f t="shared" si="59"/>
        <v>0.5</v>
      </c>
    </row>
    <row r="349" spans="1:16" s="105" customFormat="1" ht="35.25" customHeight="1">
      <c r="A349" s="143" t="s">
        <v>727</v>
      </c>
      <c r="B349" s="113"/>
      <c r="C349" s="118">
        <v>0.01</v>
      </c>
      <c r="D349" s="118">
        <v>0</v>
      </c>
      <c r="E349" s="118">
        <v>0</v>
      </c>
      <c r="F349" s="117">
        <v>0</v>
      </c>
      <c r="G349" s="117">
        <v>6.75</v>
      </c>
      <c r="H349" s="118">
        <v>-6.75</v>
      </c>
      <c r="I349" s="117">
        <f t="shared" si="63"/>
        <v>0</v>
      </c>
      <c r="J349" s="117">
        <v>0</v>
      </c>
      <c r="K349" s="117">
        <v>0</v>
      </c>
      <c r="L349" s="118">
        <v>0</v>
      </c>
      <c r="M349" s="117">
        <v>0</v>
      </c>
      <c r="N349" s="118">
        <v>25</v>
      </c>
      <c r="O349" s="117">
        <v>10</v>
      </c>
      <c r="P349" s="118">
        <f t="shared" si="59"/>
        <v>35</v>
      </c>
    </row>
    <row r="350" spans="1:16" s="105" customFormat="1" ht="22.5">
      <c r="A350" s="135" t="s">
        <v>542</v>
      </c>
      <c r="B350" s="113">
        <v>2058</v>
      </c>
      <c r="C350" s="118">
        <v>96.08</v>
      </c>
      <c r="D350" s="118">
        <v>28.26</v>
      </c>
      <c r="E350" s="118">
        <v>28.06</v>
      </c>
      <c r="F350" s="170">
        <v>36.95</v>
      </c>
      <c r="G350" s="117">
        <v>0.5</v>
      </c>
      <c r="H350" s="118">
        <v>36.5</v>
      </c>
      <c r="I350" s="117">
        <f t="shared" si="63"/>
        <v>37</v>
      </c>
      <c r="J350" s="117">
        <v>44.57</v>
      </c>
      <c r="K350" s="117">
        <v>0.5</v>
      </c>
      <c r="L350" s="118">
        <v>43.58</v>
      </c>
      <c r="M350" s="117">
        <v>44.59</v>
      </c>
      <c r="N350" s="118">
        <v>37.5</v>
      </c>
      <c r="O350" s="117">
        <v>40</v>
      </c>
      <c r="P350" s="118">
        <f t="shared" si="59"/>
        <v>77.5</v>
      </c>
    </row>
    <row r="351" spans="1:16" s="105" customFormat="1" ht="31.5">
      <c r="A351" s="143" t="s">
        <v>684</v>
      </c>
      <c r="B351" s="113">
        <v>2059</v>
      </c>
      <c r="C351" s="118">
        <v>991.84</v>
      </c>
      <c r="D351" s="118">
        <v>33.6</v>
      </c>
      <c r="E351" s="118">
        <v>122.1</v>
      </c>
      <c r="F351" s="170">
        <v>116.05</v>
      </c>
      <c r="G351" s="117">
        <v>0.5</v>
      </c>
      <c r="H351" s="118">
        <v>125.14</v>
      </c>
      <c r="I351" s="117">
        <f t="shared" si="63"/>
        <v>125.64</v>
      </c>
      <c r="J351" s="117">
        <v>468.88</v>
      </c>
      <c r="K351" s="117">
        <v>0.5</v>
      </c>
      <c r="L351" s="118">
        <v>303.77</v>
      </c>
      <c r="M351" s="117">
        <v>469.11</v>
      </c>
      <c r="N351" s="118">
        <v>190</v>
      </c>
      <c r="O351" s="117">
        <v>226</v>
      </c>
      <c r="P351" s="118">
        <f t="shared" si="59"/>
        <v>416</v>
      </c>
    </row>
    <row r="352" spans="1:16" s="105" customFormat="1" ht="22.5">
      <c r="A352" s="171" t="s">
        <v>529</v>
      </c>
      <c r="B352" s="113">
        <v>2054</v>
      </c>
      <c r="C352" s="172"/>
      <c r="D352" s="172">
        <v>110.95</v>
      </c>
      <c r="E352" s="172">
        <v>0</v>
      </c>
      <c r="F352" s="170">
        <v>143.91</v>
      </c>
      <c r="G352" s="117">
        <v>0</v>
      </c>
      <c r="H352" s="118">
        <v>167.74</v>
      </c>
      <c r="I352" s="117">
        <f t="shared" si="63"/>
        <v>167.74</v>
      </c>
      <c r="J352" s="117">
        <v>98.87</v>
      </c>
      <c r="K352" s="117">
        <v>0</v>
      </c>
      <c r="L352" s="118">
        <v>96.37</v>
      </c>
      <c r="M352" s="117">
        <v>101.62</v>
      </c>
      <c r="N352" s="118">
        <v>80</v>
      </c>
      <c r="O352" s="117">
        <v>80</v>
      </c>
      <c r="P352" s="118">
        <f t="shared" si="59"/>
        <v>160</v>
      </c>
    </row>
    <row r="353" spans="1:16" s="105" customFormat="1" ht="22.5">
      <c r="A353" s="173" t="s">
        <v>580</v>
      </c>
      <c r="B353" s="113">
        <v>2057</v>
      </c>
      <c r="C353" s="172"/>
      <c r="D353" s="172">
        <v>80</v>
      </c>
      <c r="E353" s="172">
        <v>0</v>
      </c>
      <c r="F353" s="170">
        <v>130.03</v>
      </c>
      <c r="G353" s="117">
        <v>0</v>
      </c>
      <c r="H353" s="118">
        <v>138.03</v>
      </c>
      <c r="I353" s="117">
        <f t="shared" si="63"/>
        <v>138.03</v>
      </c>
      <c r="J353" s="117">
        <v>280.02</v>
      </c>
      <c r="K353" s="117">
        <v>0</v>
      </c>
      <c r="L353" s="118">
        <v>218.77</v>
      </c>
      <c r="M353" s="117">
        <v>281.34</v>
      </c>
      <c r="N353" s="118">
        <v>180</v>
      </c>
      <c r="O353" s="117">
        <v>104</v>
      </c>
      <c r="P353" s="118">
        <f t="shared" si="59"/>
        <v>284</v>
      </c>
    </row>
    <row r="354" spans="1:16" s="105" customFormat="1" ht="30">
      <c r="A354" s="174" t="s">
        <v>764</v>
      </c>
      <c r="B354" s="113" t="s">
        <v>685</v>
      </c>
      <c r="C354" s="118">
        <v>6.25</v>
      </c>
      <c r="D354" s="118">
        <v>5</v>
      </c>
      <c r="E354" s="118">
        <v>0</v>
      </c>
      <c r="F354" s="170">
        <v>5</v>
      </c>
      <c r="G354" s="117">
        <v>5</v>
      </c>
      <c r="H354" s="118">
        <v>0</v>
      </c>
      <c r="I354" s="117">
        <f t="shared" si="63"/>
        <v>5</v>
      </c>
      <c r="J354" s="117">
        <v>15.5</v>
      </c>
      <c r="K354" s="117">
        <v>5</v>
      </c>
      <c r="L354" s="118">
        <v>10.5</v>
      </c>
      <c r="M354" s="117">
        <v>15.5</v>
      </c>
      <c r="N354" s="118">
        <v>15</v>
      </c>
      <c r="O354" s="117">
        <v>5.25</v>
      </c>
      <c r="P354" s="118">
        <f t="shared" si="59"/>
        <v>20.25</v>
      </c>
    </row>
    <row r="355" spans="1:16" s="105" customFormat="1" ht="34.5">
      <c r="A355" s="175" t="s">
        <v>766</v>
      </c>
      <c r="B355" s="113"/>
      <c r="C355" s="118">
        <v>0</v>
      </c>
      <c r="D355" s="118">
        <v>6</v>
      </c>
      <c r="E355" s="118">
        <v>10</v>
      </c>
      <c r="F355" s="170">
        <v>0</v>
      </c>
      <c r="G355" s="117">
        <v>10</v>
      </c>
      <c r="H355" s="118">
        <v>0</v>
      </c>
      <c r="I355" s="117">
        <f t="shared" si="63"/>
        <v>10</v>
      </c>
      <c r="J355" s="117">
        <v>0</v>
      </c>
      <c r="K355" s="117">
        <v>10</v>
      </c>
      <c r="L355" s="118">
        <v>-5</v>
      </c>
      <c r="M355" s="117">
        <v>0.5</v>
      </c>
      <c r="N355" s="118">
        <v>5</v>
      </c>
      <c r="O355" s="117">
        <v>0</v>
      </c>
      <c r="P355" s="118">
        <f t="shared" si="59"/>
        <v>5</v>
      </c>
    </row>
    <row r="356" spans="1:16" s="105" customFormat="1" ht="24" customHeight="1">
      <c r="A356" s="176" t="s">
        <v>765</v>
      </c>
      <c r="B356" s="113"/>
      <c r="C356" s="118">
        <v>0</v>
      </c>
      <c r="D356" s="118">
        <v>0</v>
      </c>
      <c r="E356" s="118"/>
      <c r="F356" s="170">
        <v>0</v>
      </c>
      <c r="G356" s="117">
        <v>0</v>
      </c>
      <c r="H356" s="117">
        <v>0</v>
      </c>
      <c r="I356" s="117">
        <f t="shared" si="63"/>
        <v>0</v>
      </c>
      <c r="J356" s="117">
        <v>5.92</v>
      </c>
      <c r="K356" s="117">
        <v>20</v>
      </c>
      <c r="L356" s="118">
        <v>0</v>
      </c>
      <c r="M356" s="117">
        <v>10</v>
      </c>
      <c r="N356" s="118">
        <v>20</v>
      </c>
      <c r="O356" s="117">
        <v>5</v>
      </c>
      <c r="P356" s="118">
        <f t="shared" si="59"/>
        <v>25</v>
      </c>
    </row>
    <row r="357" spans="1:16" s="105" customFormat="1" ht="22.5">
      <c r="A357" s="112" t="s">
        <v>170</v>
      </c>
      <c r="B357" s="113"/>
      <c r="C357" s="125">
        <f aca="true" t="shared" si="64" ref="C357:J357">SUM(C334:C356)</f>
        <v>3376.4700000000007</v>
      </c>
      <c r="D357" s="177">
        <f t="shared" si="64"/>
        <v>1491.77</v>
      </c>
      <c r="E357" s="136">
        <f t="shared" si="64"/>
        <v>592.3199999999999</v>
      </c>
      <c r="F357" s="125">
        <f t="shared" si="64"/>
        <v>1560.5600000000002</v>
      </c>
      <c r="G357" s="177">
        <f t="shared" si="64"/>
        <v>1150.45</v>
      </c>
      <c r="H357" s="177">
        <f t="shared" si="64"/>
        <v>954.0600000000001</v>
      </c>
      <c r="I357" s="177">
        <f t="shared" si="64"/>
        <v>2104.51</v>
      </c>
      <c r="J357" s="177">
        <f t="shared" si="64"/>
        <v>1889.0500000000002</v>
      </c>
      <c r="K357" s="129">
        <f>SUM(K334:K356)</f>
        <v>1145.89</v>
      </c>
      <c r="L357" s="136">
        <f>SUM(L334:L356)</f>
        <v>726.15</v>
      </c>
      <c r="M357" s="127">
        <f>SUM(M334:M356)</f>
        <v>1938.0399999999997</v>
      </c>
      <c r="N357" s="136">
        <f>SUM(N334:N356)</f>
        <v>1852.53</v>
      </c>
      <c r="O357" s="129">
        <f>SUM(O334:O356)</f>
        <v>630.8199999999999</v>
      </c>
      <c r="P357" s="136">
        <f t="shared" si="59"/>
        <v>2483.35</v>
      </c>
    </row>
    <row r="358" spans="1:16" s="105" customFormat="1" ht="22.5">
      <c r="A358" s="112" t="s">
        <v>171</v>
      </c>
      <c r="B358" s="113"/>
      <c r="C358" s="118"/>
      <c r="D358" s="118"/>
      <c r="E358" s="118"/>
      <c r="F358" s="117"/>
      <c r="G358" s="117"/>
      <c r="H358" s="118"/>
      <c r="I358" s="150"/>
      <c r="J358" s="150"/>
      <c r="K358" s="129"/>
      <c r="L358" s="121"/>
      <c r="M358" s="120"/>
      <c r="N358" s="118"/>
      <c r="O358" s="186"/>
      <c r="P358" s="118"/>
    </row>
    <row r="359" spans="1:16" s="105" customFormat="1" ht="22.5">
      <c r="A359" s="112" t="s">
        <v>172</v>
      </c>
      <c r="B359" s="113"/>
      <c r="C359" s="118"/>
      <c r="D359" s="118"/>
      <c r="E359" s="118"/>
      <c r="F359" s="117"/>
      <c r="G359" s="117"/>
      <c r="H359" s="118"/>
      <c r="I359" s="150"/>
      <c r="J359" s="150"/>
      <c r="K359" s="129"/>
      <c r="L359" s="121"/>
      <c r="M359" s="120"/>
      <c r="N359" s="118"/>
      <c r="O359" s="186"/>
      <c r="P359" s="118"/>
    </row>
    <row r="360" spans="1:16" s="105" customFormat="1" ht="22.5">
      <c r="A360" s="135" t="s">
        <v>173</v>
      </c>
      <c r="B360" s="113" t="s">
        <v>174</v>
      </c>
      <c r="C360" s="118">
        <v>3.2</v>
      </c>
      <c r="D360" s="118">
        <v>2.8</v>
      </c>
      <c r="E360" s="118">
        <v>0</v>
      </c>
      <c r="F360" s="117">
        <v>2.45</v>
      </c>
      <c r="G360" s="117">
        <v>3</v>
      </c>
      <c r="H360" s="118">
        <v>0</v>
      </c>
      <c r="I360" s="149">
        <f t="shared" si="63"/>
        <v>3</v>
      </c>
      <c r="J360" s="149">
        <v>2.71</v>
      </c>
      <c r="K360" s="117">
        <v>3</v>
      </c>
      <c r="L360" s="117">
        <v>0</v>
      </c>
      <c r="M360" s="117">
        <v>3</v>
      </c>
      <c r="N360" s="118">
        <v>3</v>
      </c>
      <c r="O360" s="117">
        <v>0</v>
      </c>
      <c r="P360" s="118">
        <f t="shared" si="59"/>
        <v>3</v>
      </c>
    </row>
    <row r="361" spans="1:16" s="105" customFormat="1" ht="22.5">
      <c r="A361" s="135" t="s">
        <v>175</v>
      </c>
      <c r="B361" s="113">
        <v>2018</v>
      </c>
      <c r="C361" s="118">
        <v>2.88</v>
      </c>
      <c r="D361" s="118">
        <v>0.84</v>
      </c>
      <c r="E361" s="118">
        <v>0</v>
      </c>
      <c r="F361" s="117">
        <v>0.81</v>
      </c>
      <c r="G361" s="117">
        <v>1.28</v>
      </c>
      <c r="H361" s="118">
        <v>0.87</v>
      </c>
      <c r="I361" s="149">
        <f t="shared" si="63"/>
        <v>2.15</v>
      </c>
      <c r="J361" s="149">
        <v>0.88</v>
      </c>
      <c r="K361" s="117">
        <v>0.84</v>
      </c>
      <c r="L361" s="117">
        <v>1.94</v>
      </c>
      <c r="M361" s="117">
        <v>5.53</v>
      </c>
      <c r="N361" s="118">
        <v>3.21</v>
      </c>
      <c r="O361" s="117">
        <v>0.77</v>
      </c>
      <c r="P361" s="118">
        <f t="shared" si="59"/>
        <v>3.98</v>
      </c>
    </row>
    <row r="362" spans="1:16" s="105" customFormat="1" ht="22.5">
      <c r="A362" s="135" t="s">
        <v>176</v>
      </c>
      <c r="B362" s="113">
        <v>2013</v>
      </c>
      <c r="C362" s="118">
        <v>0.01</v>
      </c>
      <c r="D362" s="118">
        <v>0</v>
      </c>
      <c r="E362" s="118">
        <v>0</v>
      </c>
      <c r="F362" s="117">
        <v>0</v>
      </c>
      <c r="G362" s="117">
        <v>0</v>
      </c>
      <c r="H362" s="118">
        <v>0</v>
      </c>
      <c r="I362" s="149">
        <f t="shared" si="63"/>
        <v>0</v>
      </c>
      <c r="J362" s="149">
        <v>0</v>
      </c>
      <c r="K362" s="117">
        <v>0</v>
      </c>
      <c r="L362" s="117">
        <v>0</v>
      </c>
      <c r="M362" s="117">
        <v>0</v>
      </c>
      <c r="N362" s="118">
        <v>0</v>
      </c>
      <c r="O362" s="117">
        <v>0</v>
      </c>
      <c r="P362" s="118">
        <f t="shared" si="59"/>
        <v>0</v>
      </c>
    </row>
    <row r="363" spans="1:16" s="105" customFormat="1" ht="22.5">
      <c r="A363" s="135" t="s">
        <v>717</v>
      </c>
      <c r="B363" s="113">
        <v>2030</v>
      </c>
      <c r="C363" s="118">
        <v>0</v>
      </c>
      <c r="D363" s="118">
        <v>0</v>
      </c>
      <c r="E363" s="118">
        <v>0</v>
      </c>
      <c r="F363" s="117">
        <v>0</v>
      </c>
      <c r="G363" s="117">
        <v>0</v>
      </c>
      <c r="H363" s="118">
        <v>0</v>
      </c>
      <c r="I363" s="149">
        <f t="shared" si="63"/>
        <v>0</v>
      </c>
      <c r="J363" s="149">
        <v>0</v>
      </c>
      <c r="K363" s="117">
        <v>0</v>
      </c>
      <c r="L363" s="117">
        <v>0</v>
      </c>
      <c r="M363" s="117">
        <v>0</v>
      </c>
      <c r="N363" s="118">
        <v>0</v>
      </c>
      <c r="O363" s="117">
        <v>0</v>
      </c>
      <c r="P363" s="118">
        <f t="shared" si="59"/>
        <v>0</v>
      </c>
    </row>
    <row r="364" spans="1:16" s="105" customFormat="1" ht="22.5">
      <c r="A364" s="135" t="s">
        <v>718</v>
      </c>
      <c r="B364" s="113">
        <v>2017</v>
      </c>
      <c r="C364" s="118">
        <v>5</v>
      </c>
      <c r="D364" s="118">
        <v>2.43</v>
      </c>
      <c r="E364" s="118">
        <v>0</v>
      </c>
      <c r="F364" s="117">
        <v>2.85</v>
      </c>
      <c r="G364" s="117">
        <v>0.01</v>
      </c>
      <c r="H364" s="118">
        <v>2.99</v>
      </c>
      <c r="I364" s="149">
        <f t="shared" si="63"/>
        <v>3</v>
      </c>
      <c r="J364" s="149">
        <v>2.75</v>
      </c>
      <c r="K364" s="117">
        <v>4</v>
      </c>
      <c r="L364" s="117">
        <v>1</v>
      </c>
      <c r="M364" s="117">
        <v>2.75</v>
      </c>
      <c r="N364" s="118">
        <v>3</v>
      </c>
      <c r="O364" s="117">
        <v>0</v>
      </c>
      <c r="P364" s="118">
        <f t="shared" si="59"/>
        <v>3</v>
      </c>
    </row>
    <row r="365" spans="1:16" s="105" customFormat="1" ht="22.5">
      <c r="A365" s="135" t="s">
        <v>576</v>
      </c>
      <c r="B365" s="113" t="s">
        <v>177</v>
      </c>
      <c r="C365" s="118">
        <v>28</v>
      </c>
      <c r="D365" s="118">
        <v>2.14</v>
      </c>
      <c r="E365" s="118">
        <v>4</v>
      </c>
      <c r="F365" s="117">
        <v>8.34</v>
      </c>
      <c r="G365" s="117">
        <v>19</v>
      </c>
      <c r="H365" s="118">
        <v>10.5</v>
      </c>
      <c r="I365" s="149">
        <f t="shared" si="63"/>
        <v>29.5</v>
      </c>
      <c r="J365" s="149">
        <v>14.35</v>
      </c>
      <c r="K365" s="117">
        <v>9</v>
      </c>
      <c r="L365" s="117">
        <v>13</v>
      </c>
      <c r="M365" s="117">
        <v>22</v>
      </c>
      <c r="N365" s="118">
        <v>0.01</v>
      </c>
      <c r="O365" s="117">
        <v>0</v>
      </c>
      <c r="P365" s="118">
        <f aca="true" t="shared" si="65" ref="P365:P407">SUM(N365:O365)</f>
        <v>0.01</v>
      </c>
    </row>
    <row r="366" spans="1:16" s="105" customFormat="1" ht="34.5">
      <c r="A366" s="135" t="s">
        <v>501</v>
      </c>
      <c r="B366" s="113" t="s">
        <v>743</v>
      </c>
      <c r="C366" s="118">
        <v>23</v>
      </c>
      <c r="D366" s="118">
        <v>14.99</v>
      </c>
      <c r="E366" s="118">
        <v>9.5</v>
      </c>
      <c r="F366" s="117">
        <v>24</v>
      </c>
      <c r="G366" s="117">
        <v>18</v>
      </c>
      <c r="H366" s="118">
        <v>10</v>
      </c>
      <c r="I366" s="149">
        <f t="shared" si="63"/>
        <v>28</v>
      </c>
      <c r="J366" s="149">
        <v>23.18</v>
      </c>
      <c r="K366" s="117">
        <v>20</v>
      </c>
      <c r="L366" s="117">
        <v>10</v>
      </c>
      <c r="M366" s="117">
        <v>30</v>
      </c>
      <c r="N366" s="118">
        <v>28</v>
      </c>
      <c r="O366" s="117">
        <v>2</v>
      </c>
      <c r="P366" s="118">
        <f t="shared" si="65"/>
        <v>30</v>
      </c>
    </row>
    <row r="367" spans="1:16" s="105" customFormat="1" ht="22.5">
      <c r="A367" s="135" t="s">
        <v>502</v>
      </c>
      <c r="B367" s="113" t="s">
        <v>744</v>
      </c>
      <c r="C367" s="118">
        <v>20</v>
      </c>
      <c r="D367" s="118">
        <v>11.8</v>
      </c>
      <c r="E367" s="118">
        <v>2.5</v>
      </c>
      <c r="F367" s="117">
        <v>25.56</v>
      </c>
      <c r="G367" s="117">
        <v>12.4</v>
      </c>
      <c r="H367" s="118">
        <v>17</v>
      </c>
      <c r="I367" s="149">
        <f t="shared" si="63"/>
        <v>29.4</v>
      </c>
      <c r="J367" s="149">
        <v>27.45</v>
      </c>
      <c r="K367" s="117">
        <v>22</v>
      </c>
      <c r="L367" s="117">
        <v>6</v>
      </c>
      <c r="M367" s="117">
        <v>30</v>
      </c>
      <c r="N367" s="118">
        <v>30</v>
      </c>
      <c r="O367" s="117">
        <v>5</v>
      </c>
      <c r="P367" s="118">
        <f t="shared" si="65"/>
        <v>35</v>
      </c>
    </row>
    <row r="368" spans="1:16" s="105" customFormat="1" ht="34.5">
      <c r="A368" s="135" t="s">
        <v>686</v>
      </c>
      <c r="B368" s="113">
        <v>2012</v>
      </c>
      <c r="C368" s="118">
        <v>3</v>
      </c>
      <c r="D368" s="118">
        <v>0</v>
      </c>
      <c r="E368" s="118">
        <v>-4.99</v>
      </c>
      <c r="F368" s="117">
        <v>4.26</v>
      </c>
      <c r="G368" s="117">
        <v>3</v>
      </c>
      <c r="H368" s="118">
        <v>2</v>
      </c>
      <c r="I368" s="149">
        <f t="shared" si="63"/>
        <v>5</v>
      </c>
      <c r="J368" s="149">
        <v>4.94</v>
      </c>
      <c r="K368" s="117">
        <v>0.01</v>
      </c>
      <c r="L368" s="117">
        <v>4.99</v>
      </c>
      <c r="M368" s="117">
        <v>5</v>
      </c>
      <c r="N368" s="118">
        <v>5</v>
      </c>
      <c r="O368" s="117">
        <v>15</v>
      </c>
      <c r="P368" s="118">
        <f t="shared" si="65"/>
        <v>20</v>
      </c>
    </row>
    <row r="369" spans="1:16" s="105" customFormat="1" ht="34.5">
      <c r="A369" s="135" t="s">
        <v>503</v>
      </c>
      <c r="B369" s="113" t="s">
        <v>475</v>
      </c>
      <c r="C369" s="118">
        <v>10</v>
      </c>
      <c r="D369" s="118">
        <v>0</v>
      </c>
      <c r="E369" s="118">
        <v>0</v>
      </c>
      <c r="F369" s="117">
        <v>4.92</v>
      </c>
      <c r="G369" s="117">
        <v>2.92</v>
      </c>
      <c r="H369" s="118">
        <v>2.5</v>
      </c>
      <c r="I369" s="149">
        <f t="shared" si="63"/>
        <v>5.42</v>
      </c>
      <c r="J369" s="149">
        <v>0</v>
      </c>
      <c r="K369" s="117">
        <v>2</v>
      </c>
      <c r="L369" s="117">
        <v>3</v>
      </c>
      <c r="M369" s="117">
        <v>0</v>
      </c>
      <c r="N369" s="118">
        <v>0.01</v>
      </c>
      <c r="O369" s="117">
        <v>0</v>
      </c>
      <c r="P369" s="118">
        <f t="shared" si="65"/>
        <v>0.01</v>
      </c>
    </row>
    <row r="370" spans="1:16" s="105" customFormat="1" ht="22.5">
      <c r="A370" s="135" t="s">
        <v>687</v>
      </c>
      <c r="B370" s="113"/>
      <c r="C370" s="118">
        <v>0</v>
      </c>
      <c r="D370" s="118">
        <v>0</v>
      </c>
      <c r="E370" s="118"/>
      <c r="F370" s="117">
        <v>1.71</v>
      </c>
      <c r="G370" s="117">
        <v>0</v>
      </c>
      <c r="H370" s="118">
        <v>2</v>
      </c>
      <c r="I370" s="149">
        <f t="shared" si="63"/>
        <v>2</v>
      </c>
      <c r="J370" s="149">
        <v>0</v>
      </c>
      <c r="K370" s="117">
        <v>0.01</v>
      </c>
      <c r="L370" s="117">
        <v>0</v>
      </c>
      <c r="M370" s="117">
        <v>0.01</v>
      </c>
      <c r="N370" s="118">
        <v>2</v>
      </c>
      <c r="O370" s="117">
        <v>0</v>
      </c>
      <c r="P370" s="118">
        <f t="shared" si="65"/>
        <v>2</v>
      </c>
    </row>
    <row r="371" spans="1:16" s="105" customFormat="1" ht="22.5">
      <c r="A371" s="140" t="s">
        <v>719</v>
      </c>
      <c r="B371" s="113">
        <v>2032</v>
      </c>
      <c r="C371" s="118">
        <v>0.5</v>
      </c>
      <c r="D371" s="118">
        <v>1.53</v>
      </c>
      <c r="E371" s="118">
        <v>1.18</v>
      </c>
      <c r="F371" s="117">
        <v>2.78</v>
      </c>
      <c r="G371" s="117">
        <v>2</v>
      </c>
      <c r="H371" s="118">
        <v>1</v>
      </c>
      <c r="I371" s="149">
        <f t="shared" si="63"/>
        <v>3</v>
      </c>
      <c r="J371" s="149">
        <v>3</v>
      </c>
      <c r="K371" s="117">
        <v>0.01</v>
      </c>
      <c r="L371" s="117">
        <v>2.99</v>
      </c>
      <c r="M371" s="117">
        <v>3</v>
      </c>
      <c r="N371" s="118">
        <v>3</v>
      </c>
      <c r="O371" s="117">
        <v>0</v>
      </c>
      <c r="P371" s="118">
        <f t="shared" si="65"/>
        <v>3</v>
      </c>
    </row>
    <row r="372" spans="1:16" s="105" customFormat="1" ht="22.5">
      <c r="A372" s="112" t="s">
        <v>178</v>
      </c>
      <c r="B372" s="113"/>
      <c r="C372" s="136">
        <f aca="true" t="shared" si="66" ref="C372:O372">SUM(C360:C371)</f>
        <v>95.59</v>
      </c>
      <c r="D372" s="136">
        <f t="shared" si="66"/>
        <v>36.53</v>
      </c>
      <c r="E372" s="136">
        <f t="shared" si="66"/>
        <v>12.19</v>
      </c>
      <c r="F372" s="136">
        <f t="shared" si="66"/>
        <v>77.68</v>
      </c>
      <c r="G372" s="136">
        <f t="shared" si="66"/>
        <v>61.61</v>
      </c>
      <c r="H372" s="136">
        <f t="shared" si="66"/>
        <v>48.86</v>
      </c>
      <c r="I372" s="136">
        <f t="shared" si="66"/>
        <v>110.47000000000001</v>
      </c>
      <c r="J372" s="136">
        <f t="shared" si="66"/>
        <v>79.25999999999999</v>
      </c>
      <c r="K372" s="129">
        <f t="shared" si="66"/>
        <v>60.87</v>
      </c>
      <c r="L372" s="129">
        <f t="shared" si="66"/>
        <v>42.92</v>
      </c>
      <c r="M372" s="129">
        <f t="shared" si="66"/>
        <v>101.29</v>
      </c>
      <c r="N372" s="136">
        <f t="shared" si="66"/>
        <v>77.23</v>
      </c>
      <c r="O372" s="129">
        <f t="shared" si="66"/>
        <v>22.77</v>
      </c>
      <c r="P372" s="136">
        <f t="shared" si="65"/>
        <v>100</v>
      </c>
    </row>
    <row r="373" spans="1:16" s="105" customFormat="1" ht="22.5">
      <c r="A373" s="112" t="s">
        <v>179</v>
      </c>
      <c r="B373" s="113"/>
      <c r="C373" s="118"/>
      <c r="D373" s="115"/>
      <c r="E373" s="118"/>
      <c r="F373" s="117"/>
      <c r="G373" s="117"/>
      <c r="H373" s="118"/>
      <c r="I373" s="150"/>
      <c r="J373" s="150"/>
      <c r="K373" s="129"/>
      <c r="L373" s="129"/>
      <c r="M373" s="129"/>
      <c r="N373" s="118"/>
      <c r="O373" s="186"/>
      <c r="P373" s="118"/>
    </row>
    <row r="374" spans="1:16" s="105" customFormat="1" ht="34.5">
      <c r="A374" s="144" t="s">
        <v>688</v>
      </c>
      <c r="B374" s="113" t="s">
        <v>400</v>
      </c>
      <c r="C374" s="118">
        <v>10</v>
      </c>
      <c r="D374" s="118">
        <v>0</v>
      </c>
      <c r="E374" s="118">
        <v>0</v>
      </c>
      <c r="F374" s="117">
        <v>3</v>
      </c>
      <c r="G374" s="117">
        <v>3</v>
      </c>
      <c r="H374" s="118">
        <v>0</v>
      </c>
      <c r="I374" s="149">
        <f t="shared" si="63"/>
        <v>3</v>
      </c>
      <c r="J374" s="149">
        <v>6.55</v>
      </c>
      <c r="K374" s="117">
        <v>5</v>
      </c>
      <c r="L374" s="117">
        <v>5</v>
      </c>
      <c r="M374" s="117">
        <v>10</v>
      </c>
      <c r="N374" s="118">
        <v>10</v>
      </c>
      <c r="O374" s="117">
        <v>13.15</v>
      </c>
      <c r="P374" s="118">
        <f t="shared" si="65"/>
        <v>23.15</v>
      </c>
    </row>
    <row r="375" spans="1:16" s="105" customFormat="1" ht="22.5">
      <c r="A375" s="135" t="s">
        <v>689</v>
      </c>
      <c r="B375" s="113">
        <v>2022</v>
      </c>
      <c r="C375" s="118">
        <v>30</v>
      </c>
      <c r="D375" s="118">
        <v>15.72</v>
      </c>
      <c r="E375" s="118">
        <v>0</v>
      </c>
      <c r="F375" s="117">
        <v>23.3</v>
      </c>
      <c r="G375" s="117">
        <v>18</v>
      </c>
      <c r="H375" s="118">
        <v>8.5</v>
      </c>
      <c r="I375" s="149">
        <f t="shared" si="63"/>
        <v>26.5</v>
      </c>
      <c r="J375" s="149">
        <v>14.3</v>
      </c>
      <c r="K375" s="117">
        <v>10</v>
      </c>
      <c r="L375" s="117">
        <v>5</v>
      </c>
      <c r="M375" s="117">
        <v>17.5</v>
      </c>
      <c r="N375" s="118">
        <v>10</v>
      </c>
      <c r="O375" s="117">
        <v>40</v>
      </c>
      <c r="P375" s="118">
        <f t="shared" si="65"/>
        <v>50</v>
      </c>
    </row>
    <row r="376" spans="1:16" s="105" customFormat="1" ht="22.5">
      <c r="A376" s="135" t="s">
        <v>690</v>
      </c>
      <c r="B376" s="113" t="s">
        <v>401</v>
      </c>
      <c r="C376" s="118">
        <v>0.01</v>
      </c>
      <c r="D376" s="118">
        <v>0</v>
      </c>
      <c r="E376" s="118">
        <v>0</v>
      </c>
      <c r="F376" s="117">
        <v>0</v>
      </c>
      <c r="G376" s="117">
        <v>0</v>
      </c>
      <c r="H376" s="118">
        <v>0</v>
      </c>
      <c r="I376" s="149">
        <f t="shared" si="63"/>
        <v>0</v>
      </c>
      <c r="J376" s="149">
        <v>0</v>
      </c>
      <c r="K376" s="117">
        <v>0</v>
      </c>
      <c r="L376" s="117">
        <v>0</v>
      </c>
      <c r="M376" s="117">
        <v>0</v>
      </c>
      <c r="N376" s="118">
        <v>0</v>
      </c>
      <c r="O376" s="117">
        <v>0</v>
      </c>
      <c r="P376" s="118">
        <f t="shared" si="65"/>
        <v>0</v>
      </c>
    </row>
    <row r="377" spans="1:16" s="105" customFormat="1" ht="22.5">
      <c r="A377" s="135" t="s">
        <v>691</v>
      </c>
      <c r="B377" s="113">
        <v>2045</v>
      </c>
      <c r="C377" s="118">
        <v>0</v>
      </c>
      <c r="D377" s="118">
        <v>0</v>
      </c>
      <c r="E377" s="118">
        <v>0</v>
      </c>
      <c r="F377" s="117">
        <v>0</v>
      </c>
      <c r="G377" s="117">
        <v>0</v>
      </c>
      <c r="H377" s="118">
        <v>0</v>
      </c>
      <c r="I377" s="149">
        <f t="shared" si="63"/>
        <v>0</v>
      </c>
      <c r="J377" s="149">
        <v>0</v>
      </c>
      <c r="K377" s="117">
        <v>0</v>
      </c>
      <c r="L377" s="117">
        <v>0</v>
      </c>
      <c r="M377" s="117">
        <v>0</v>
      </c>
      <c r="N377" s="118">
        <v>0</v>
      </c>
      <c r="O377" s="117">
        <v>0</v>
      </c>
      <c r="P377" s="118">
        <f t="shared" si="65"/>
        <v>0</v>
      </c>
    </row>
    <row r="378" spans="1:16" s="105" customFormat="1" ht="22.5">
      <c r="A378" s="135" t="s">
        <v>692</v>
      </c>
      <c r="B378" s="113">
        <v>2021</v>
      </c>
      <c r="C378" s="118">
        <v>8.04</v>
      </c>
      <c r="D378" s="118">
        <v>6.09</v>
      </c>
      <c r="E378" s="118">
        <v>8.2</v>
      </c>
      <c r="F378" s="117">
        <v>12.1</v>
      </c>
      <c r="G378" s="117">
        <v>14</v>
      </c>
      <c r="H378" s="118">
        <v>0</v>
      </c>
      <c r="I378" s="149">
        <f t="shared" si="63"/>
        <v>14</v>
      </c>
      <c r="J378" s="149">
        <v>12.24</v>
      </c>
      <c r="K378" s="117">
        <v>0</v>
      </c>
      <c r="L378" s="117">
        <v>15</v>
      </c>
      <c r="M378" s="117">
        <v>15</v>
      </c>
      <c r="N378" s="118">
        <v>10</v>
      </c>
      <c r="O378" s="117">
        <v>0</v>
      </c>
      <c r="P378" s="118">
        <f t="shared" si="65"/>
        <v>10</v>
      </c>
    </row>
    <row r="379" spans="1:16" s="105" customFormat="1" ht="22.5">
      <c r="A379" s="135" t="s">
        <v>693</v>
      </c>
      <c r="B379" s="113" t="s">
        <v>180</v>
      </c>
      <c r="C379" s="118">
        <v>20</v>
      </c>
      <c r="D379" s="118">
        <v>13.9</v>
      </c>
      <c r="E379" s="118">
        <v>2</v>
      </c>
      <c r="F379" s="117">
        <v>18.77</v>
      </c>
      <c r="G379" s="117">
        <v>0.01</v>
      </c>
      <c r="H379" s="118">
        <v>19.99</v>
      </c>
      <c r="I379" s="149">
        <f>G379+H379</f>
        <v>20</v>
      </c>
      <c r="J379" s="149">
        <v>19.08</v>
      </c>
      <c r="K379" s="117">
        <v>11</v>
      </c>
      <c r="L379" s="117">
        <v>9.37</v>
      </c>
      <c r="M379" s="117">
        <v>20.37</v>
      </c>
      <c r="N379" s="118">
        <v>10</v>
      </c>
      <c r="O379" s="117">
        <v>0</v>
      </c>
      <c r="P379" s="118">
        <f t="shared" si="65"/>
        <v>10</v>
      </c>
    </row>
    <row r="380" spans="1:16" s="105" customFormat="1" ht="34.5">
      <c r="A380" s="135" t="s">
        <v>181</v>
      </c>
      <c r="B380" s="113">
        <v>2046</v>
      </c>
      <c r="C380" s="118">
        <v>10</v>
      </c>
      <c r="D380" s="118">
        <v>0</v>
      </c>
      <c r="E380" s="118">
        <v>0</v>
      </c>
      <c r="F380" s="117">
        <v>8.57</v>
      </c>
      <c r="G380" s="117">
        <v>8.59</v>
      </c>
      <c r="H380" s="118">
        <v>5.88</v>
      </c>
      <c r="I380" s="159">
        <f t="shared" si="63"/>
        <v>14.469999999999999</v>
      </c>
      <c r="J380" s="159">
        <v>13.4</v>
      </c>
      <c r="K380" s="117">
        <v>5.37</v>
      </c>
      <c r="L380" s="117">
        <v>8.05</v>
      </c>
      <c r="M380" s="117">
        <v>13.42</v>
      </c>
      <c r="N380" s="118">
        <v>17.21</v>
      </c>
      <c r="O380" s="117">
        <v>12.79</v>
      </c>
      <c r="P380" s="118">
        <f t="shared" si="65"/>
        <v>30</v>
      </c>
    </row>
    <row r="381" spans="1:16" s="105" customFormat="1" ht="22.5">
      <c r="A381" s="135" t="s">
        <v>504</v>
      </c>
      <c r="B381" s="113" t="s">
        <v>402</v>
      </c>
      <c r="C381" s="118">
        <v>17.5</v>
      </c>
      <c r="D381" s="118">
        <v>18.89</v>
      </c>
      <c r="E381" s="118">
        <v>2</v>
      </c>
      <c r="F381" s="117">
        <v>30.78</v>
      </c>
      <c r="G381" s="117">
        <v>18</v>
      </c>
      <c r="H381" s="118">
        <v>14.5</v>
      </c>
      <c r="I381" s="117">
        <f t="shared" si="63"/>
        <v>32.5</v>
      </c>
      <c r="J381" s="117">
        <v>29.7</v>
      </c>
      <c r="K381" s="117">
        <v>29.5</v>
      </c>
      <c r="L381" s="117">
        <v>0.5</v>
      </c>
      <c r="M381" s="117">
        <v>30</v>
      </c>
      <c r="N381" s="118">
        <v>20</v>
      </c>
      <c r="O381" s="117">
        <v>10</v>
      </c>
      <c r="P381" s="118">
        <f t="shared" si="65"/>
        <v>30</v>
      </c>
    </row>
    <row r="382" spans="1:16" s="105" customFormat="1" ht="22.5">
      <c r="A382" s="135" t="s">
        <v>486</v>
      </c>
      <c r="B382" s="113">
        <v>2016</v>
      </c>
      <c r="C382" s="118">
        <v>0.01</v>
      </c>
      <c r="D382" s="118">
        <v>0</v>
      </c>
      <c r="E382" s="118">
        <v>0</v>
      </c>
      <c r="F382" s="117">
        <v>0</v>
      </c>
      <c r="G382" s="117">
        <v>0.01</v>
      </c>
      <c r="H382" s="118">
        <v>-0.01</v>
      </c>
      <c r="I382" s="117">
        <f>G382+H382</f>
        <v>0</v>
      </c>
      <c r="J382" s="117">
        <v>0</v>
      </c>
      <c r="K382" s="117">
        <v>0</v>
      </c>
      <c r="L382" s="117">
        <v>0</v>
      </c>
      <c r="M382" s="117">
        <v>0</v>
      </c>
      <c r="N382" s="118">
        <v>0.01</v>
      </c>
      <c r="O382" s="117">
        <v>0</v>
      </c>
      <c r="P382" s="118">
        <f t="shared" si="65"/>
        <v>0.01</v>
      </c>
    </row>
    <row r="383" spans="1:16" s="105" customFormat="1" ht="22.5">
      <c r="A383" s="112" t="s">
        <v>182</v>
      </c>
      <c r="B383" s="113"/>
      <c r="C383" s="136">
        <f aca="true" t="shared" si="67" ref="C383:M383">SUM(C374:C382)</f>
        <v>95.56</v>
      </c>
      <c r="D383" s="136">
        <f t="shared" si="67"/>
        <v>54.6</v>
      </c>
      <c r="E383" s="136">
        <f t="shared" si="67"/>
        <v>12.2</v>
      </c>
      <c r="F383" s="136">
        <f t="shared" si="67"/>
        <v>96.52000000000001</v>
      </c>
      <c r="G383" s="136">
        <f t="shared" si="67"/>
        <v>61.60999999999999</v>
      </c>
      <c r="H383" s="136">
        <f t="shared" si="67"/>
        <v>48.86</v>
      </c>
      <c r="I383" s="136">
        <f t="shared" si="67"/>
        <v>110.47</v>
      </c>
      <c r="J383" s="136">
        <f t="shared" si="67"/>
        <v>95.27000000000001</v>
      </c>
      <c r="K383" s="129">
        <f t="shared" si="67"/>
        <v>60.870000000000005</v>
      </c>
      <c r="L383" s="129">
        <f t="shared" si="67"/>
        <v>42.92</v>
      </c>
      <c r="M383" s="129">
        <f t="shared" si="67"/>
        <v>106.29</v>
      </c>
      <c r="N383" s="136">
        <f>SUM(N374:N382)</f>
        <v>77.22000000000001</v>
      </c>
      <c r="O383" s="129">
        <f>SUM(O374:O382)</f>
        <v>75.94</v>
      </c>
      <c r="P383" s="136">
        <f t="shared" si="65"/>
        <v>153.16000000000003</v>
      </c>
    </row>
    <row r="384" spans="1:16" s="105" customFormat="1" ht="22.5">
      <c r="A384" s="112" t="s">
        <v>505</v>
      </c>
      <c r="B384" s="113"/>
      <c r="C384" s="136">
        <f aca="true" t="shared" si="68" ref="C384:J384">C372+C383</f>
        <v>191.15</v>
      </c>
      <c r="D384" s="136">
        <f t="shared" si="68"/>
        <v>91.13</v>
      </c>
      <c r="E384" s="136">
        <f t="shared" si="68"/>
        <v>24.39</v>
      </c>
      <c r="F384" s="136">
        <f t="shared" si="68"/>
        <v>174.20000000000002</v>
      </c>
      <c r="G384" s="136">
        <f t="shared" si="68"/>
        <v>123.22</v>
      </c>
      <c r="H384" s="136">
        <f t="shared" si="68"/>
        <v>97.72</v>
      </c>
      <c r="I384" s="136">
        <f t="shared" si="68"/>
        <v>220.94</v>
      </c>
      <c r="J384" s="136">
        <f t="shared" si="68"/>
        <v>174.53</v>
      </c>
      <c r="K384" s="129">
        <f>K383+K372</f>
        <v>121.74000000000001</v>
      </c>
      <c r="L384" s="129">
        <f>L383+L372</f>
        <v>85.84</v>
      </c>
      <c r="M384" s="129">
        <f>M383+M372</f>
        <v>207.58</v>
      </c>
      <c r="N384" s="136">
        <f>N383+N372</f>
        <v>154.45000000000002</v>
      </c>
      <c r="O384" s="129">
        <f>O383+O372</f>
        <v>98.71</v>
      </c>
      <c r="P384" s="136">
        <f t="shared" si="65"/>
        <v>253.16000000000003</v>
      </c>
    </row>
    <row r="385" spans="1:16" s="105" customFormat="1" ht="22.5">
      <c r="A385" s="112" t="s">
        <v>19</v>
      </c>
      <c r="B385" s="113"/>
      <c r="C385" s="118"/>
      <c r="D385" s="115"/>
      <c r="E385" s="118"/>
      <c r="F385" s="117"/>
      <c r="G385" s="117"/>
      <c r="H385" s="118"/>
      <c r="I385" s="119"/>
      <c r="J385" s="119"/>
      <c r="K385" s="120"/>
      <c r="L385" s="129"/>
      <c r="M385" s="117"/>
      <c r="N385" s="118"/>
      <c r="O385" s="186"/>
      <c r="P385" s="118"/>
    </row>
    <row r="386" spans="1:16" s="105" customFormat="1" ht="22.5">
      <c r="A386" s="135" t="s">
        <v>183</v>
      </c>
      <c r="B386" s="113" t="s">
        <v>166</v>
      </c>
      <c r="C386" s="118">
        <v>4</v>
      </c>
      <c r="D386" s="118">
        <v>26.89</v>
      </c>
      <c r="E386" s="118">
        <v>25</v>
      </c>
      <c r="F386" s="117">
        <v>2.68</v>
      </c>
      <c r="G386" s="117">
        <v>2.7</v>
      </c>
      <c r="H386" s="118">
        <v>0</v>
      </c>
      <c r="I386" s="117">
        <f>G386+H386</f>
        <v>2.7</v>
      </c>
      <c r="J386" s="117">
        <v>3.75</v>
      </c>
      <c r="K386" s="117">
        <v>2.5</v>
      </c>
      <c r="L386" s="117">
        <v>1.5</v>
      </c>
      <c r="M386" s="117">
        <v>4</v>
      </c>
      <c r="N386" s="118">
        <v>4</v>
      </c>
      <c r="O386" s="117">
        <v>0</v>
      </c>
      <c r="P386" s="118">
        <f t="shared" si="65"/>
        <v>4</v>
      </c>
    </row>
    <row r="387" spans="1:16" s="105" customFormat="1" ht="22.5">
      <c r="A387" s="135" t="s">
        <v>184</v>
      </c>
      <c r="B387" s="113" t="s">
        <v>410</v>
      </c>
      <c r="C387" s="118">
        <v>1</v>
      </c>
      <c r="D387" s="118">
        <v>2.47</v>
      </c>
      <c r="E387" s="118">
        <v>0</v>
      </c>
      <c r="F387" s="117">
        <v>2.3</v>
      </c>
      <c r="G387" s="117">
        <v>2.3</v>
      </c>
      <c r="H387" s="118">
        <v>0</v>
      </c>
      <c r="I387" s="117">
        <f>G387+H387</f>
        <v>2.3</v>
      </c>
      <c r="J387" s="117">
        <v>0.96</v>
      </c>
      <c r="K387" s="117">
        <v>2.5</v>
      </c>
      <c r="L387" s="117">
        <v>-1.5</v>
      </c>
      <c r="M387" s="117">
        <v>1</v>
      </c>
      <c r="N387" s="118">
        <v>1</v>
      </c>
      <c r="O387" s="117">
        <v>0</v>
      </c>
      <c r="P387" s="118">
        <f t="shared" si="65"/>
        <v>1</v>
      </c>
    </row>
    <row r="388" spans="1:16" s="105" customFormat="1" ht="22.5">
      <c r="A388" s="112" t="s">
        <v>185</v>
      </c>
      <c r="B388" s="113"/>
      <c r="C388" s="136">
        <v>5</v>
      </c>
      <c r="D388" s="136">
        <f aca="true" t="shared" si="69" ref="D388:N388">SUM(D386:D387)</f>
        <v>29.36</v>
      </c>
      <c r="E388" s="136">
        <f t="shared" si="69"/>
        <v>25</v>
      </c>
      <c r="F388" s="136">
        <f t="shared" si="69"/>
        <v>4.98</v>
      </c>
      <c r="G388" s="136">
        <f t="shared" si="69"/>
        <v>5</v>
      </c>
      <c r="H388" s="136">
        <f t="shared" si="69"/>
        <v>0</v>
      </c>
      <c r="I388" s="136">
        <f t="shared" si="69"/>
        <v>5</v>
      </c>
      <c r="J388" s="136">
        <f t="shared" si="69"/>
        <v>4.71</v>
      </c>
      <c r="K388" s="129">
        <f t="shared" si="69"/>
        <v>5</v>
      </c>
      <c r="L388" s="129">
        <f t="shared" si="69"/>
        <v>0</v>
      </c>
      <c r="M388" s="129">
        <f t="shared" si="69"/>
        <v>5</v>
      </c>
      <c r="N388" s="136">
        <f t="shared" si="69"/>
        <v>5</v>
      </c>
      <c r="O388" s="117">
        <f>SUM(O386:O387)</f>
        <v>0</v>
      </c>
      <c r="P388" s="118">
        <f t="shared" si="65"/>
        <v>5</v>
      </c>
    </row>
    <row r="389" spans="1:16" s="105" customFormat="1" ht="22.5">
      <c r="A389" s="112" t="s">
        <v>186</v>
      </c>
      <c r="B389" s="113"/>
      <c r="C389" s="136">
        <f aca="true" t="shared" si="70" ref="C389:L389">C38+C52+C112+C160+C166+C169+C201+C204+C245+C277+C279+C328+C332+C357+C384+C388</f>
        <v>7180.2300000000005</v>
      </c>
      <c r="D389" s="178">
        <f t="shared" si="70"/>
        <v>4111.89</v>
      </c>
      <c r="E389" s="178">
        <f t="shared" si="70"/>
        <v>2318.8399999999997</v>
      </c>
      <c r="F389" s="178">
        <f t="shared" si="70"/>
        <v>4142.9</v>
      </c>
      <c r="G389" s="178">
        <f t="shared" si="70"/>
        <v>2995.53</v>
      </c>
      <c r="H389" s="178">
        <f t="shared" si="70"/>
        <v>3449.32</v>
      </c>
      <c r="I389" s="178">
        <f t="shared" si="70"/>
        <v>6444.85</v>
      </c>
      <c r="J389" s="178">
        <f t="shared" si="70"/>
        <v>5789.18</v>
      </c>
      <c r="K389" s="179">
        <f t="shared" si="70"/>
        <v>2998.1000000000004</v>
      </c>
      <c r="L389" s="179">
        <f t="shared" si="70"/>
        <v>4588.34</v>
      </c>
      <c r="M389" s="179">
        <v>7666.44</v>
      </c>
      <c r="N389" s="136">
        <f>N38+N52+N112+N160+N166+N169+N201+N204+N245+N277+N279+N328+N332+N357+N384+N388</f>
        <v>4498.5</v>
      </c>
      <c r="O389" s="136">
        <f>O38+O52+O112+O160+O166+O169+O201+O204+O245+O277+O279+O328+O332+O357+O384+O388</f>
        <v>5490.4</v>
      </c>
      <c r="P389" s="136">
        <f t="shared" si="65"/>
        <v>9988.9</v>
      </c>
    </row>
    <row r="390" spans="1:16" s="105" customFormat="1" ht="22.5">
      <c r="A390" s="112" t="s">
        <v>187</v>
      </c>
      <c r="B390" s="113"/>
      <c r="C390" s="118"/>
      <c r="D390" s="115"/>
      <c r="E390" s="118"/>
      <c r="F390" s="117"/>
      <c r="G390" s="117"/>
      <c r="H390" s="118"/>
      <c r="I390" s="119"/>
      <c r="J390" s="119"/>
      <c r="K390" s="120"/>
      <c r="L390" s="129"/>
      <c r="M390" s="129"/>
      <c r="N390" s="118"/>
      <c r="O390" s="186"/>
      <c r="P390" s="118"/>
    </row>
    <row r="391" spans="1:16" s="105" customFormat="1" ht="22.5">
      <c r="A391" s="135" t="s">
        <v>188</v>
      </c>
      <c r="B391" s="113" t="s">
        <v>189</v>
      </c>
      <c r="C391" s="118">
        <v>4</v>
      </c>
      <c r="D391" s="118">
        <v>0</v>
      </c>
      <c r="E391" s="118">
        <v>0</v>
      </c>
      <c r="F391" s="117">
        <v>0</v>
      </c>
      <c r="G391" s="117">
        <v>4</v>
      </c>
      <c r="H391" s="118">
        <v>0</v>
      </c>
      <c r="I391" s="117">
        <f>SUM(G391:H391)</f>
        <v>4</v>
      </c>
      <c r="J391" s="117">
        <v>0</v>
      </c>
      <c r="K391" s="117">
        <v>4</v>
      </c>
      <c r="L391" s="117">
        <v>0</v>
      </c>
      <c r="M391" s="117">
        <v>1</v>
      </c>
      <c r="N391" s="118">
        <v>1</v>
      </c>
      <c r="O391" s="129">
        <v>0</v>
      </c>
      <c r="P391" s="118">
        <f t="shared" si="65"/>
        <v>1</v>
      </c>
    </row>
    <row r="392" spans="1:16" s="105" customFormat="1" ht="22.5">
      <c r="A392" s="112" t="s">
        <v>190</v>
      </c>
      <c r="B392" s="113"/>
      <c r="C392" s="136">
        <f aca="true" t="shared" si="71" ref="C392:O392">C391</f>
        <v>4</v>
      </c>
      <c r="D392" s="136">
        <f t="shared" si="71"/>
        <v>0</v>
      </c>
      <c r="E392" s="136">
        <f t="shared" si="71"/>
        <v>0</v>
      </c>
      <c r="F392" s="136">
        <f t="shared" si="71"/>
        <v>0</v>
      </c>
      <c r="G392" s="136">
        <f t="shared" si="71"/>
        <v>4</v>
      </c>
      <c r="H392" s="136">
        <f t="shared" si="71"/>
        <v>0</v>
      </c>
      <c r="I392" s="136">
        <f t="shared" si="71"/>
        <v>4</v>
      </c>
      <c r="J392" s="136">
        <f t="shared" si="71"/>
        <v>0</v>
      </c>
      <c r="K392" s="129">
        <f t="shared" si="71"/>
        <v>4</v>
      </c>
      <c r="L392" s="129">
        <f t="shared" si="71"/>
        <v>0</v>
      </c>
      <c r="M392" s="129">
        <f t="shared" si="71"/>
        <v>1</v>
      </c>
      <c r="N392" s="136">
        <f t="shared" si="71"/>
        <v>1</v>
      </c>
      <c r="O392" s="129">
        <f t="shared" si="71"/>
        <v>0</v>
      </c>
      <c r="P392" s="136">
        <f t="shared" si="65"/>
        <v>1</v>
      </c>
    </row>
    <row r="393" spans="1:16" s="105" customFormat="1" ht="22.5">
      <c r="A393" s="112" t="s">
        <v>191</v>
      </c>
      <c r="B393" s="113"/>
      <c r="C393" s="118"/>
      <c r="D393" s="115"/>
      <c r="E393" s="118"/>
      <c r="F393" s="117"/>
      <c r="G393" s="117"/>
      <c r="H393" s="118"/>
      <c r="I393" s="119"/>
      <c r="J393" s="119"/>
      <c r="K393" s="129"/>
      <c r="L393" s="129"/>
      <c r="M393" s="129"/>
      <c r="N393" s="118"/>
      <c r="O393" s="186"/>
      <c r="P393" s="118"/>
    </row>
    <row r="394" spans="1:16" s="105" customFormat="1" ht="22.5">
      <c r="A394" s="135" t="s">
        <v>192</v>
      </c>
      <c r="B394" s="113">
        <v>2307</v>
      </c>
      <c r="C394" s="118">
        <v>425</v>
      </c>
      <c r="D394" s="118">
        <v>691.73</v>
      </c>
      <c r="E394" s="118">
        <v>0</v>
      </c>
      <c r="F394" s="117">
        <v>1454.1</v>
      </c>
      <c r="G394" s="117">
        <v>425</v>
      </c>
      <c r="H394" s="118">
        <v>0</v>
      </c>
      <c r="I394" s="117">
        <f>SUM(G394:H394)</f>
        <v>425</v>
      </c>
      <c r="J394" s="117">
        <v>1393.68</v>
      </c>
      <c r="K394" s="117">
        <v>425</v>
      </c>
      <c r="L394" s="117">
        <v>0</v>
      </c>
      <c r="M394" s="117">
        <v>850</v>
      </c>
      <c r="N394" s="118">
        <v>850</v>
      </c>
      <c r="O394" s="117">
        <v>0</v>
      </c>
      <c r="P394" s="118">
        <f t="shared" si="65"/>
        <v>850</v>
      </c>
    </row>
    <row r="395" spans="1:16" s="105" customFormat="1" ht="22.5">
      <c r="A395" s="135" t="s">
        <v>193</v>
      </c>
      <c r="B395" s="113">
        <v>2309</v>
      </c>
      <c r="C395" s="118">
        <v>425</v>
      </c>
      <c r="D395" s="118">
        <v>337.94</v>
      </c>
      <c r="E395" s="118">
        <v>0</v>
      </c>
      <c r="F395" s="117">
        <v>215.54</v>
      </c>
      <c r="G395" s="117">
        <v>425</v>
      </c>
      <c r="H395" s="118">
        <v>0</v>
      </c>
      <c r="I395" s="117">
        <f>SUM(G395:H395)</f>
        <v>425</v>
      </c>
      <c r="J395" s="117">
        <v>211.64</v>
      </c>
      <c r="K395" s="117">
        <v>425</v>
      </c>
      <c r="L395" s="117">
        <v>0</v>
      </c>
      <c r="M395" s="117">
        <v>200</v>
      </c>
      <c r="N395" s="118">
        <v>200</v>
      </c>
      <c r="O395" s="117">
        <v>0</v>
      </c>
      <c r="P395" s="118">
        <f t="shared" si="65"/>
        <v>200</v>
      </c>
    </row>
    <row r="396" spans="1:16" s="105" customFormat="1" ht="22.5">
      <c r="A396" s="135" t="s">
        <v>194</v>
      </c>
      <c r="B396" s="113">
        <v>2310</v>
      </c>
      <c r="C396" s="118">
        <v>20</v>
      </c>
      <c r="D396" s="118">
        <v>60.92</v>
      </c>
      <c r="E396" s="118">
        <v>0</v>
      </c>
      <c r="F396" s="117">
        <v>40.48</v>
      </c>
      <c r="G396" s="117">
        <v>20</v>
      </c>
      <c r="H396" s="118">
        <v>0</v>
      </c>
      <c r="I396" s="117">
        <f>SUM(G396:H396)</f>
        <v>20</v>
      </c>
      <c r="J396" s="117">
        <v>28.16</v>
      </c>
      <c r="K396" s="117">
        <v>20</v>
      </c>
      <c r="L396" s="117">
        <v>0</v>
      </c>
      <c r="M396" s="117">
        <v>23</v>
      </c>
      <c r="N396" s="118">
        <v>23</v>
      </c>
      <c r="O396" s="117">
        <v>0</v>
      </c>
      <c r="P396" s="118">
        <f t="shared" si="65"/>
        <v>23</v>
      </c>
    </row>
    <row r="397" spans="1:16" s="105" customFormat="1" ht="22.5">
      <c r="A397" s="112" t="s">
        <v>22</v>
      </c>
      <c r="B397" s="113"/>
      <c r="C397" s="125">
        <v>870</v>
      </c>
      <c r="D397" s="177">
        <f aca="true" t="shared" si="72" ref="D397:J397">SUM(D394:D396)</f>
        <v>1090.5900000000001</v>
      </c>
      <c r="E397" s="136">
        <f t="shared" si="72"/>
        <v>0</v>
      </c>
      <c r="F397" s="136">
        <f t="shared" si="72"/>
        <v>1710.12</v>
      </c>
      <c r="G397" s="136">
        <f t="shared" si="72"/>
        <v>870</v>
      </c>
      <c r="H397" s="136">
        <f t="shared" si="72"/>
        <v>0</v>
      </c>
      <c r="I397" s="136">
        <f t="shared" si="72"/>
        <v>870</v>
      </c>
      <c r="J397" s="136">
        <f t="shared" si="72"/>
        <v>1633.4800000000002</v>
      </c>
      <c r="K397" s="129">
        <f>SUM(K394:K396)</f>
        <v>870</v>
      </c>
      <c r="L397" s="129">
        <f>SUM(L394:L396)</f>
        <v>0</v>
      </c>
      <c r="M397" s="129">
        <f>SUM(M394:M396)</f>
        <v>1073</v>
      </c>
      <c r="N397" s="136">
        <f>SUM(N394:N396)</f>
        <v>1073</v>
      </c>
      <c r="O397" s="129">
        <f>SUM(O394:O396)</f>
        <v>0</v>
      </c>
      <c r="P397" s="136">
        <f t="shared" si="65"/>
        <v>1073</v>
      </c>
    </row>
    <row r="398" spans="1:16" s="105" customFormat="1" ht="22.5">
      <c r="A398" s="112" t="s">
        <v>195</v>
      </c>
      <c r="B398" s="113"/>
      <c r="C398" s="118"/>
      <c r="D398" s="115"/>
      <c r="E398" s="118"/>
      <c r="F398" s="117"/>
      <c r="G398" s="117"/>
      <c r="H398" s="118"/>
      <c r="I398" s="119"/>
      <c r="J398" s="119"/>
      <c r="K398" s="129"/>
      <c r="L398" s="129"/>
      <c r="M398" s="129"/>
      <c r="N398" s="118"/>
      <c r="O398" s="186"/>
      <c r="P398" s="118"/>
    </row>
    <row r="399" spans="1:16" s="105" customFormat="1" ht="22.5">
      <c r="A399" s="135" t="s">
        <v>196</v>
      </c>
      <c r="B399" s="113"/>
      <c r="C399" s="118">
        <v>0</v>
      </c>
      <c r="D399" s="118">
        <v>0</v>
      </c>
      <c r="E399" s="118">
        <v>0</v>
      </c>
      <c r="F399" s="117">
        <v>0</v>
      </c>
      <c r="G399" s="117">
        <v>0</v>
      </c>
      <c r="H399" s="118">
        <v>0</v>
      </c>
      <c r="I399" s="117">
        <f aca="true" t="shared" si="73" ref="I399:I404">SUM(G399:H399)</f>
        <v>0</v>
      </c>
      <c r="J399" s="117">
        <v>0</v>
      </c>
      <c r="K399" s="117">
        <v>0</v>
      </c>
      <c r="L399" s="117">
        <v>0</v>
      </c>
      <c r="M399" s="117">
        <v>0</v>
      </c>
      <c r="N399" s="118">
        <v>0</v>
      </c>
      <c r="O399" s="117">
        <v>0</v>
      </c>
      <c r="P399" s="118">
        <f t="shared" si="65"/>
        <v>0</v>
      </c>
    </row>
    <row r="400" spans="1:16" s="105" customFormat="1" ht="22.5">
      <c r="A400" s="135" t="s">
        <v>197</v>
      </c>
      <c r="B400" s="113">
        <v>2402</v>
      </c>
      <c r="C400" s="118">
        <v>0</v>
      </c>
      <c r="D400" s="118">
        <v>0</v>
      </c>
      <c r="E400" s="118">
        <v>0</v>
      </c>
      <c r="F400" s="117">
        <v>0</v>
      </c>
      <c r="G400" s="117">
        <v>0</v>
      </c>
      <c r="H400" s="118">
        <v>0</v>
      </c>
      <c r="I400" s="117">
        <f t="shared" si="73"/>
        <v>0</v>
      </c>
      <c r="J400" s="117">
        <v>0</v>
      </c>
      <c r="K400" s="117">
        <v>0</v>
      </c>
      <c r="L400" s="117">
        <v>0</v>
      </c>
      <c r="M400" s="117">
        <v>0</v>
      </c>
      <c r="N400" s="118">
        <v>0</v>
      </c>
      <c r="O400" s="117">
        <v>0</v>
      </c>
      <c r="P400" s="118">
        <f t="shared" si="65"/>
        <v>0</v>
      </c>
    </row>
    <row r="401" spans="1:16" s="105" customFormat="1" ht="22.5">
      <c r="A401" s="135" t="s">
        <v>198</v>
      </c>
      <c r="B401" s="113">
        <v>2404</v>
      </c>
      <c r="C401" s="118">
        <v>0.3</v>
      </c>
      <c r="D401" s="118">
        <v>0</v>
      </c>
      <c r="E401" s="118">
        <v>0</v>
      </c>
      <c r="F401" s="117">
        <v>0</v>
      </c>
      <c r="G401" s="117">
        <v>0.3</v>
      </c>
      <c r="H401" s="118">
        <v>0</v>
      </c>
      <c r="I401" s="117">
        <f t="shared" si="73"/>
        <v>0.3</v>
      </c>
      <c r="J401" s="117">
        <v>0</v>
      </c>
      <c r="K401" s="117">
        <v>0.3</v>
      </c>
      <c r="L401" s="117">
        <v>0</v>
      </c>
      <c r="M401" s="117">
        <v>0.2</v>
      </c>
      <c r="N401" s="118">
        <v>0.2</v>
      </c>
      <c r="O401" s="117">
        <v>0</v>
      </c>
      <c r="P401" s="118">
        <f t="shared" si="65"/>
        <v>0.2</v>
      </c>
    </row>
    <row r="402" spans="1:16" s="105" customFormat="1" ht="22.5">
      <c r="A402" s="135" t="s">
        <v>199</v>
      </c>
      <c r="B402" s="113">
        <v>2412</v>
      </c>
      <c r="C402" s="118">
        <v>50</v>
      </c>
      <c r="D402" s="118">
        <v>27.11</v>
      </c>
      <c r="E402" s="118">
        <v>0</v>
      </c>
      <c r="F402" s="117">
        <v>50.65</v>
      </c>
      <c r="G402" s="117">
        <v>50</v>
      </c>
      <c r="H402" s="118">
        <v>0</v>
      </c>
      <c r="I402" s="117">
        <f t="shared" si="73"/>
        <v>50</v>
      </c>
      <c r="J402" s="117">
        <v>32.06</v>
      </c>
      <c r="K402" s="117">
        <v>50</v>
      </c>
      <c r="L402" s="117">
        <v>0</v>
      </c>
      <c r="M402" s="117">
        <v>50</v>
      </c>
      <c r="N402" s="118">
        <v>50</v>
      </c>
      <c r="O402" s="117">
        <v>0</v>
      </c>
      <c r="P402" s="118">
        <f t="shared" si="65"/>
        <v>50</v>
      </c>
    </row>
    <row r="403" spans="1:16" s="105" customFormat="1" ht="22.5">
      <c r="A403" s="135" t="s">
        <v>200</v>
      </c>
      <c r="B403" s="113">
        <v>2413</v>
      </c>
      <c r="C403" s="118">
        <v>0</v>
      </c>
      <c r="D403" s="118">
        <v>0</v>
      </c>
      <c r="E403" s="118">
        <v>0</v>
      </c>
      <c r="F403" s="117">
        <v>0</v>
      </c>
      <c r="G403" s="117">
        <v>0</v>
      </c>
      <c r="H403" s="118">
        <v>0</v>
      </c>
      <c r="I403" s="117">
        <f t="shared" si="73"/>
        <v>0</v>
      </c>
      <c r="J403" s="117">
        <v>0</v>
      </c>
      <c r="K403" s="117">
        <v>0</v>
      </c>
      <c r="L403" s="117">
        <v>0</v>
      </c>
      <c r="M403" s="117">
        <v>0</v>
      </c>
      <c r="N403" s="118">
        <v>0</v>
      </c>
      <c r="O403" s="117">
        <v>0</v>
      </c>
      <c r="P403" s="118">
        <f t="shared" si="65"/>
        <v>0</v>
      </c>
    </row>
    <row r="404" spans="1:16" s="105" customFormat="1" ht="22.5">
      <c r="A404" s="135" t="s">
        <v>201</v>
      </c>
      <c r="B404" s="113">
        <v>2410</v>
      </c>
      <c r="C404" s="118">
        <v>1</v>
      </c>
      <c r="D404" s="118">
        <v>0</v>
      </c>
      <c r="E404" s="118">
        <v>0</v>
      </c>
      <c r="F404" s="117">
        <v>0</v>
      </c>
      <c r="G404" s="117">
        <v>1</v>
      </c>
      <c r="H404" s="118">
        <v>0</v>
      </c>
      <c r="I404" s="117">
        <f t="shared" si="73"/>
        <v>1</v>
      </c>
      <c r="J404" s="117">
        <v>0</v>
      </c>
      <c r="K404" s="117">
        <v>1</v>
      </c>
      <c r="L404" s="117">
        <v>0</v>
      </c>
      <c r="M404" s="117">
        <v>1.1</v>
      </c>
      <c r="N404" s="118">
        <v>1.1</v>
      </c>
      <c r="O404" s="117">
        <v>0</v>
      </c>
      <c r="P404" s="118">
        <f t="shared" si="65"/>
        <v>1.1</v>
      </c>
    </row>
    <row r="405" spans="1:16" s="105" customFormat="1" ht="22.5">
      <c r="A405" s="112" t="s">
        <v>23</v>
      </c>
      <c r="B405" s="113"/>
      <c r="C405" s="136">
        <f aca="true" t="shared" si="74" ref="C405:J405">SUM(C399:C404)</f>
        <v>51.3</v>
      </c>
      <c r="D405" s="136">
        <f t="shared" si="74"/>
        <v>27.11</v>
      </c>
      <c r="E405" s="136">
        <f t="shared" si="74"/>
        <v>0</v>
      </c>
      <c r="F405" s="136">
        <f t="shared" si="74"/>
        <v>50.65</v>
      </c>
      <c r="G405" s="136">
        <f t="shared" si="74"/>
        <v>51.3</v>
      </c>
      <c r="H405" s="136">
        <f t="shared" si="74"/>
        <v>0</v>
      </c>
      <c r="I405" s="136">
        <f t="shared" si="74"/>
        <v>51.3</v>
      </c>
      <c r="J405" s="136">
        <f t="shared" si="74"/>
        <v>32.06</v>
      </c>
      <c r="K405" s="129">
        <f>SUM(K399:K404)</f>
        <v>51.3</v>
      </c>
      <c r="L405" s="129">
        <f>SUM(L399:L404)</f>
        <v>0</v>
      </c>
      <c r="M405" s="129">
        <f>SUM(M399:M404)</f>
        <v>51.300000000000004</v>
      </c>
      <c r="N405" s="136">
        <f>SUM(N399:N404)</f>
        <v>51.300000000000004</v>
      </c>
      <c r="O405" s="129">
        <f>SUM(O399:O404)</f>
        <v>0</v>
      </c>
      <c r="P405" s="136">
        <f t="shared" si="65"/>
        <v>51.300000000000004</v>
      </c>
    </row>
    <row r="406" spans="1:16" s="105" customFormat="1" ht="22.5">
      <c r="A406" s="112" t="s">
        <v>24</v>
      </c>
      <c r="B406" s="113" t="s">
        <v>166</v>
      </c>
      <c r="C406" s="177">
        <f aca="true" t="shared" si="75" ref="C406:L406">C397+C405</f>
        <v>921.3</v>
      </c>
      <c r="D406" s="177">
        <f t="shared" si="75"/>
        <v>1117.7</v>
      </c>
      <c r="E406" s="136">
        <f t="shared" si="75"/>
        <v>0</v>
      </c>
      <c r="F406" s="136">
        <f t="shared" si="75"/>
        <v>1760.77</v>
      </c>
      <c r="G406" s="136">
        <f>G397+G405</f>
        <v>921.3</v>
      </c>
      <c r="H406" s="136">
        <f>H397+H405</f>
        <v>0</v>
      </c>
      <c r="I406" s="136">
        <f>I397+I405</f>
        <v>921.3</v>
      </c>
      <c r="J406" s="136">
        <f>J397+J405</f>
        <v>1665.5400000000002</v>
      </c>
      <c r="K406" s="129">
        <f t="shared" si="75"/>
        <v>921.3</v>
      </c>
      <c r="L406" s="129">
        <f t="shared" si="75"/>
        <v>0</v>
      </c>
      <c r="M406" s="129">
        <f>M405+M397</f>
        <v>1124.3</v>
      </c>
      <c r="N406" s="136">
        <f>N405+N397</f>
        <v>1124.3</v>
      </c>
      <c r="O406" s="129">
        <f>O405+O397</f>
        <v>0</v>
      </c>
      <c r="P406" s="136">
        <f t="shared" si="65"/>
        <v>1124.3</v>
      </c>
    </row>
    <row r="407" spans="1:16" s="105" customFormat="1" ht="22.5">
      <c r="A407" s="180" t="s">
        <v>25</v>
      </c>
      <c r="B407" s="181"/>
      <c r="C407" s="182">
        <f aca="true" t="shared" si="76" ref="C407:J407">C392+C406</f>
        <v>925.3</v>
      </c>
      <c r="D407" s="182">
        <f t="shared" si="76"/>
        <v>1117.7</v>
      </c>
      <c r="E407" s="183">
        <f t="shared" si="76"/>
        <v>0</v>
      </c>
      <c r="F407" s="183">
        <f t="shared" si="76"/>
        <v>1760.77</v>
      </c>
      <c r="G407" s="183">
        <f t="shared" si="76"/>
        <v>925.3</v>
      </c>
      <c r="H407" s="183">
        <f t="shared" si="76"/>
        <v>0</v>
      </c>
      <c r="I407" s="183">
        <f t="shared" si="76"/>
        <v>925.3</v>
      </c>
      <c r="J407" s="183">
        <f t="shared" si="76"/>
        <v>1665.5400000000002</v>
      </c>
      <c r="K407" s="184">
        <f>K392+K406</f>
        <v>925.3</v>
      </c>
      <c r="L407" s="184">
        <f>L392+L406</f>
        <v>0</v>
      </c>
      <c r="M407" s="184">
        <f>M392+M406</f>
        <v>1125.3</v>
      </c>
      <c r="N407" s="136">
        <f>N392+N406</f>
        <v>1125.3</v>
      </c>
      <c r="O407" s="129">
        <f>O392+O406</f>
        <v>0</v>
      </c>
      <c r="P407" s="136">
        <f t="shared" si="65"/>
        <v>1125.3</v>
      </c>
    </row>
    <row r="408" spans="9:14" ht="22.5">
      <c r="I408" s="49"/>
      <c r="N408" s="96"/>
    </row>
    <row r="409" ht="22.5">
      <c r="I409" s="49"/>
    </row>
    <row r="410" ht="22.5">
      <c r="I410" s="49"/>
    </row>
    <row r="411" ht="22.5">
      <c r="I411" s="49"/>
    </row>
    <row r="412" ht="22.5">
      <c r="I412" s="49"/>
    </row>
    <row r="413" ht="22.5">
      <c r="I413" s="49"/>
    </row>
    <row r="414" ht="22.5">
      <c r="I414" s="49"/>
    </row>
    <row r="415" ht="22.5">
      <c r="I415" s="49"/>
    </row>
    <row r="416" ht="22.5">
      <c r="I416" s="49"/>
    </row>
    <row r="417" ht="22.5">
      <c r="I417" s="49"/>
    </row>
    <row r="418" ht="22.5">
      <c r="I418" s="49"/>
    </row>
    <row r="419" ht="22.5">
      <c r="I419" s="49"/>
    </row>
    <row r="420" ht="22.5">
      <c r="I420" s="49"/>
    </row>
    <row r="421" ht="22.5">
      <c r="I421" s="49"/>
    </row>
    <row r="422" ht="22.5">
      <c r="I422" s="49"/>
    </row>
    <row r="423" ht="22.5">
      <c r="I423" s="49"/>
    </row>
    <row r="424" ht="22.5">
      <c r="I424" s="49"/>
    </row>
    <row r="425" ht="22.5">
      <c r="I425" s="49"/>
    </row>
    <row r="426" ht="22.5">
      <c r="I426" s="49"/>
    </row>
    <row r="427" ht="22.5">
      <c r="I427" s="49"/>
    </row>
    <row r="428" ht="22.5">
      <c r="I428" s="49"/>
    </row>
    <row r="429" ht="22.5">
      <c r="I429" s="49"/>
    </row>
    <row r="430" ht="22.5">
      <c r="I430" s="49"/>
    </row>
    <row r="431" ht="22.5">
      <c r="I431" s="49"/>
    </row>
    <row r="432" ht="22.5">
      <c r="I432" s="49"/>
    </row>
    <row r="433" ht="22.5">
      <c r="I433" s="49"/>
    </row>
    <row r="434" ht="22.5">
      <c r="I434" s="49"/>
    </row>
    <row r="435" ht="22.5">
      <c r="I435" s="49"/>
    </row>
    <row r="436" ht="22.5">
      <c r="I436" s="49"/>
    </row>
    <row r="437" ht="22.5">
      <c r="I437" s="49"/>
    </row>
    <row r="438" ht="22.5">
      <c r="I438" s="49"/>
    </row>
    <row r="439" ht="22.5">
      <c r="I439" s="49"/>
    </row>
  </sheetData>
  <sheetProtection/>
  <mergeCells count="8">
    <mergeCell ref="A1:P1"/>
    <mergeCell ref="A2:P2"/>
    <mergeCell ref="G141:G142"/>
    <mergeCell ref="H141:H142"/>
    <mergeCell ref="J36:J37"/>
    <mergeCell ref="A3:A4"/>
    <mergeCell ref="B3:B4"/>
    <mergeCell ref="F36:F37"/>
  </mergeCells>
  <printOptions gridLines="1" horizontalCentered="1"/>
  <pageMargins left="0.8" right="0.49" top="0.45" bottom="0.39" header="0.3" footer="0.3"/>
  <pageSetup horizontalDpi="600" verticalDpi="600" orientation="landscape" paperSize="9" scale="87" r:id="rId2"/>
  <rowBreaks count="24" manualBreakCount="24">
    <brk id="24" max="15" man="1"/>
    <brk id="30" max="255" man="1"/>
    <brk id="52" max="255" man="1"/>
    <brk id="67" max="15" man="1"/>
    <brk id="78" max="15" man="1"/>
    <brk id="97" max="15" man="1"/>
    <brk id="112" max="15" man="1"/>
    <brk id="125" max="15" man="1"/>
    <brk id="139" max="255" man="1"/>
    <brk id="160" max="255" man="1"/>
    <brk id="181" max="255" man="1"/>
    <brk id="201" max="255" man="1"/>
    <brk id="215" max="15" man="1"/>
    <brk id="230" max="15" man="1"/>
    <brk id="245" max="15" man="1"/>
    <brk id="261" max="15" man="1"/>
    <brk id="277" max="15" man="1"/>
    <brk id="292" max="15" man="1"/>
    <brk id="307" max="15" man="1"/>
    <brk id="328" max="15" man="1"/>
    <brk id="345" max="15" man="1"/>
    <brk id="357" max="15" man="1"/>
    <brk id="372" max="15" man="1"/>
    <brk id="3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2019-08-21T06:12:57Z</dcterms:modified>
  <cp:category/>
  <cp:version/>
  <cp:contentType/>
  <cp:contentStatus/>
</cp:coreProperties>
</file>